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ps16\Desktop\GIIFP\Izvršenje\"/>
    </mc:Choice>
  </mc:AlternateContent>
  <xr:revisionPtr revIDLastSave="0" documentId="13_ncr:1_{032F6BC8-33A3-41BA-9D7D-6AE0A170E01C}" xr6:coauthVersionLast="47" xr6:coauthVersionMax="47" xr10:uidLastSave="{00000000-0000-0000-0000-000000000000}"/>
  <bookViews>
    <workbookView xWindow="-108" yWindow="-108" windowWidth="23256" windowHeight="12456" firstSheet="2" activeTab="5" xr2:uid="{00000000-000D-0000-FFFF-FFFF00000000}"/>
  </bookViews>
  <sheets>
    <sheet name="Sažetak" sheetId="3" r:id="rId1"/>
    <sheet name="Prihodi i rashodi po ekonomskoj" sheetId="11" r:id="rId2"/>
    <sheet name="Prihodi i rashodi prema izvoru" sheetId="16" r:id="rId3"/>
    <sheet name="Rashodi prema funkcijskoj klasi" sheetId="14" r:id="rId4"/>
    <sheet name="Račun financiranja" sheetId="15" r:id="rId5"/>
    <sheet name="Prihodi po izvorima" sheetId="12" r:id="rId6"/>
    <sheet name="Rashodi po izvorima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4" i="13" l="1"/>
  <c r="E234" i="13"/>
  <c r="F37" i="13"/>
  <c r="E184" i="13"/>
  <c r="F189" i="13"/>
  <c r="F136" i="13" l="1"/>
  <c r="E135" i="13"/>
  <c r="F135" i="13" s="1"/>
  <c r="F115" i="13"/>
  <c r="E114" i="13"/>
  <c r="F114" i="13" s="1"/>
  <c r="E35" i="13"/>
  <c r="E244" i="13" l="1"/>
  <c r="F245" i="13"/>
  <c r="E246" i="13"/>
  <c r="E258" i="13"/>
  <c r="F258" i="13" s="1"/>
  <c r="F257" i="13"/>
  <c r="E256" i="13"/>
  <c r="F256" i="13" s="1"/>
  <c r="E157" i="13"/>
  <c r="F158" i="13"/>
  <c r="F149" i="13"/>
  <c r="E148" i="13"/>
  <c r="F148" i="13" s="1"/>
  <c r="F147" i="13"/>
  <c r="F146" i="13"/>
  <c r="C38" i="12"/>
  <c r="C37" i="12" s="1"/>
  <c r="C56" i="12"/>
  <c r="C43" i="12"/>
  <c r="C42" i="12" s="1"/>
  <c r="C41" i="12" s="1"/>
  <c r="C44" i="12"/>
  <c r="C46" i="12"/>
  <c r="E21" i="12"/>
  <c r="E43" i="12"/>
  <c r="E44" i="12"/>
  <c r="E46" i="12"/>
  <c r="F46" i="12" s="1"/>
  <c r="F47" i="12"/>
  <c r="F45" i="12"/>
  <c r="E42" i="12"/>
  <c r="E41" i="12" s="1"/>
  <c r="F14" i="12"/>
  <c r="F13" i="12"/>
  <c r="E12" i="12"/>
  <c r="E11" i="12" s="1"/>
  <c r="C12" i="12"/>
  <c r="C11" i="12" s="1"/>
  <c r="C10" i="12" s="1"/>
  <c r="O128" i="11"/>
  <c r="P128" i="11"/>
  <c r="N33" i="11"/>
  <c r="K33" i="11"/>
  <c r="P34" i="11"/>
  <c r="O34" i="11"/>
  <c r="F65" i="13"/>
  <c r="E64" i="13"/>
  <c r="E63" i="13" s="1"/>
  <c r="C64" i="13"/>
  <c r="C62" i="13"/>
  <c r="C61" i="13"/>
  <c r="C60" i="13" s="1"/>
  <c r="F15" i="13"/>
  <c r="E14" i="13"/>
  <c r="E13" i="13" s="1"/>
  <c r="C14" i="13"/>
  <c r="C12" i="13"/>
  <c r="C11" i="13" s="1"/>
  <c r="C10" i="13" s="1"/>
  <c r="C18" i="13"/>
  <c r="C17" i="13" s="1"/>
  <c r="C16" i="13" s="1"/>
  <c r="C20" i="13"/>
  <c r="E20" i="13"/>
  <c r="F21" i="13"/>
  <c r="C22" i="13"/>
  <c r="E22" i="13"/>
  <c r="F50" i="13"/>
  <c r="E49" i="13"/>
  <c r="F49" i="13" s="1"/>
  <c r="C47" i="13"/>
  <c r="C46" i="13" s="1"/>
  <c r="C52" i="13"/>
  <c r="E54" i="13"/>
  <c r="E53" i="13" s="1"/>
  <c r="F55" i="13"/>
  <c r="C58" i="13"/>
  <c r="E58" i="13"/>
  <c r="F59" i="13"/>
  <c r="F71" i="13"/>
  <c r="E70" i="13"/>
  <c r="E69" i="13" s="1"/>
  <c r="F69" i="13" s="1"/>
  <c r="C70" i="13"/>
  <c r="C68" i="13"/>
  <c r="C67" i="13"/>
  <c r="C66" i="13" s="1"/>
  <c r="C151" i="13"/>
  <c r="C150" i="13" s="1"/>
  <c r="E153" i="13"/>
  <c r="F153" i="13" s="1"/>
  <c r="F154" i="13"/>
  <c r="F145" i="13"/>
  <c r="E144" i="13"/>
  <c r="C142" i="13"/>
  <c r="C141" i="13" s="1"/>
  <c r="F198" i="13"/>
  <c r="E197" i="13"/>
  <c r="C197" i="13"/>
  <c r="C195" i="13"/>
  <c r="C194" i="13" s="1"/>
  <c r="C200" i="13"/>
  <c r="C199" i="13" s="1"/>
  <c r="E202" i="13"/>
  <c r="F202" i="13" s="1"/>
  <c r="F22" i="12"/>
  <c r="K125" i="11"/>
  <c r="K64" i="11"/>
  <c r="C18" i="3"/>
  <c r="F144" i="13" l="1"/>
  <c r="E143" i="13"/>
  <c r="E243" i="13"/>
  <c r="F244" i="13"/>
  <c r="E255" i="13"/>
  <c r="F63" i="13"/>
  <c r="E62" i="13"/>
  <c r="E61" i="13" s="1"/>
  <c r="E141" i="13"/>
  <c r="F54" i="13"/>
  <c r="F13" i="13"/>
  <c r="E12" i="13"/>
  <c r="E11" i="13" s="1"/>
  <c r="F64" i="13"/>
  <c r="F43" i="12"/>
  <c r="F44" i="12"/>
  <c r="F41" i="12"/>
  <c r="F42" i="12"/>
  <c r="C9" i="12"/>
  <c r="F11" i="12"/>
  <c r="E10" i="12"/>
  <c r="F10" i="12" s="1"/>
  <c r="E9" i="12"/>
  <c r="F9" i="12" s="1"/>
  <c r="F12" i="12"/>
  <c r="F61" i="13"/>
  <c r="F62" i="13"/>
  <c r="E60" i="13"/>
  <c r="F60" i="13" s="1"/>
  <c r="E19" i="13"/>
  <c r="F19" i="13" s="1"/>
  <c r="F22" i="13"/>
  <c r="F14" i="13"/>
  <c r="F20" i="13"/>
  <c r="E48" i="13"/>
  <c r="E52" i="13"/>
  <c r="F53" i="13"/>
  <c r="F70" i="13"/>
  <c r="E68" i="13"/>
  <c r="E67" i="13" s="1"/>
  <c r="E66" i="13" s="1"/>
  <c r="F66" i="13" s="1"/>
  <c r="F197" i="13"/>
  <c r="E196" i="13"/>
  <c r="F12" i="13" l="1"/>
  <c r="E18" i="13"/>
  <c r="F18" i="13" s="1"/>
  <c r="F68" i="13"/>
  <c r="E10" i="13"/>
  <c r="F10" i="13" s="1"/>
  <c r="F11" i="13"/>
  <c r="F48" i="13"/>
  <c r="E47" i="13"/>
  <c r="F52" i="13"/>
  <c r="F67" i="13"/>
  <c r="F143" i="13"/>
  <c r="E142" i="13"/>
  <c r="F196" i="13"/>
  <c r="E195" i="13"/>
  <c r="E17" i="13" l="1"/>
  <c r="E16" i="13" s="1"/>
  <c r="F16" i="13" s="1"/>
  <c r="E46" i="13"/>
  <c r="F46" i="13" s="1"/>
  <c r="F47" i="13"/>
  <c r="F142" i="13"/>
  <c r="F141" i="13"/>
  <c r="F195" i="13"/>
  <c r="E194" i="13"/>
  <c r="F194" i="13" s="1"/>
  <c r="F17" i="13" l="1"/>
  <c r="F185" i="13"/>
  <c r="E242" i="13"/>
  <c r="E238" i="13"/>
  <c r="E237" i="13" s="1"/>
  <c r="E88" i="13"/>
  <c r="F124" i="13"/>
  <c r="E123" i="13"/>
  <c r="F123" i="13" s="1"/>
  <c r="F103" i="13"/>
  <c r="E102" i="13"/>
  <c r="F102" i="13" s="1"/>
  <c r="F89" i="13"/>
  <c r="F91" i="13"/>
  <c r="F93" i="13"/>
  <c r="F96" i="13"/>
  <c r="E90" i="13"/>
  <c r="F90" i="13" s="1"/>
  <c r="F227" i="13"/>
  <c r="E226" i="13"/>
  <c r="F226" i="13" s="1"/>
  <c r="E220" i="13"/>
  <c r="F240" i="13"/>
  <c r="F239" i="13"/>
  <c r="C236" i="13"/>
  <c r="C235" i="13" s="1"/>
  <c r="F252" i="13"/>
  <c r="F251" i="13"/>
  <c r="E250" i="13"/>
  <c r="F250" i="13" s="1"/>
  <c r="C248" i="13"/>
  <c r="F247" i="13"/>
  <c r="C242" i="13"/>
  <c r="F233" i="13"/>
  <c r="F232" i="13"/>
  <c r="E231" i="13"/>
  <c r="F231" i="13" s="1"/>
  <c r="C229" i="13"/>
  <c r="C228" i="13" s="1"/>
  <c r="C119" i="13"/>
  <c r="C98" i="13"/>
  <c r="C97" i="13" s="1"/>
  <c r="F117" i="13"/>
  <c r="E116" i="13"/>
  <c r="F116" i="13" s="1"/>
  <c r="F113" i="13"/>
  <c r="E112" i="13"/>
  <c r="C110" i="13"/>
  <c r="C109" i="13" s="1"/>
  <c r="F108" i="13"/>
  <c r="E107" i="13"/>
  <c r="F107" i="13" s="1"/>
  <c r="F105" i="13"/>
  <c r="E104" i="13"/>
  <c r="F104" i="13" s="1"/>
  <c r="F101" i="13"/>
  <c r="E100" i="13"/>
  <c r="F100" i="13" s="1"/>
  <c r="F129" i="13"/>
  <c r="E128" i="13"/>
  <c r="F128" i="13" s="1"/>
  <c r="C86" i="13"/>
  <c r="E95" i="13"/>
  <c r="F95" i="13" s="1"/>
  <c r="E46" i="16"/>
  <c r="D19" i="16"/>
  <c r="D44" i="16"/>
  <c r="B44" i="16"/>
  <c r="B19" i="16"/>
  <c r="E20" i="16"/>
  <c r="K21" i="11"/>
  <c r="K15" i="11"/>
  <c r="B18" i="3"/>
  <c r="B15" i="3"/>
  <c r="F225" i="13"/>
  <c r="F275" i="13"/>
  <c r="E274" i="13"/>
  <c r="C274" i="13"/>
  <c r="E285" i="13"/>
  <c r="F286" i="13"/>
  <c r="F287" i="13"/>
  <c r="F159" i="13"/>
  <c r="F156" i="13"/>
  <c r="F155" i="13"/>
  <c r="F112" i="13" l="1"/>
  <c r="E111" i="13"/>
  <c r="F157" i="13"/>
  <c r="E152" i="13"/>
  <c r="B19" i="3"/>
  <c r="E249" i="13"/>
  <c r="E99" i="13"/>
  <c r="F111" i="13"/>
  <c r="C241" i="13"/>
  <c r="E230" i="13"/>
  <c r="F230" i="13" s="1"/>
  <c r="E229" i="13"/>
  <c r="E106" i="13"/>
  <c r="F106" i="13" s="1"/>
  <c r="E127" i="13"/>
  <c r="F127" i="13" s="1"/>
  <c r="E94" i="13"/>
  <c r="F94" i="13" s="1"/>
  <c r="F274" i="13"/>
  <c r="E28" i="13"/>
  <c r="F28" i="13" s="1"/>
  <c r="F33" i="13"/>
  <c r="E32" i="13"/>
  <c r="C32" i="13"/>
  <c r="F29" i="13"/>
  <c r="E48" i="16"/>
  <c r="E22" i="16"/>
  <c r="N43" i="11"/>
  <c r="N41" i="11" s="1"/>
  <c r="N15" i="11"/>
  <c r="P17" i="11"/>
  <c r="O17" i="11"/>
  <c r="P16" i="11"/>
  <c r="O16" i="11"/>
  <c r="N125" i="11"/>
  <c r="P127" i="11"/>
  <c r="O127" i="11"/>
  <c r="P129" i="11"/>
  <c r="O129" i="11"/>
  <c r="C74" i="13"/>
  <c r="C73" i="13" s="1"/>
  <c r="C72" i="13" s="1"/>
  <c r="C76" i="13"/>
  <c r="E76" i="13"/>
  <c r="E75" i="13" s="1"/>
  <c r="E74" i="13" s="1"/>
  <c r="K115" i="11"/>
  <c r="K70" i="11"/>
  <c r="K37" i="11"/>
  <c r="E98" i="13" l="1"/>
  <c r="E151" i="13"/>
  <c r="F152" i="13"/>
  <c r="E110" i="13"/>
  <c r="E109" i="13" s="1"/>
  <c r="F109" i="13" s="1"/>
  <c r="F229" i="13"/>
  <c r="E228" i="13"/>
  <c r="F228" i="13" s="1"/>
  <c r="F99" i="13"/>
  <c r="F32" i="13"/>
  <c r="F76" i="13"/>
  <c r="E73" i="13"/>
  <c r="F74" i="13"/>
  <c r="F75" i="13"/>
  <c r="F218" i="13"/>
  <c r="E271" i="13"/>
  <c r="E270" i="13" s="1"/>
  <c r="F272" i="13"/>
  <c r="C131" i="13"/>
  <c r="C130" i="13" s="1"/>
  <c r="N21" i="11"/>
  <c r="N19" i="11" s="1"/>
  <c r="F138" i="13"/>
  <c r="E137" i="13"/>
  <c r="F137" i="13" s="1"/>
  <c r="F134" i="13"/>
  <c r="E133" i="13"/>
  <c r="F133" i="13" s="1"/>
  <c r="E279" i="13"/>
  <c r="F279" i="13" s="1"/>
  <c r="C82" i="13"/>
  <c r="E82" i="13"/>
  <c r="C33" i="12"/>
  <c r="E12" i="14"/>
  <c r="E11" i="14" s="1"/>
  <c r="C12" i="14"/>
  <c r="C11" i="14" s="1"/>
  <c r="B12" i="14"/>
  <c r="B11" i="14" s="1"/>
  <c r="L21" i="11"/>
  <c r="E32" i="16"/>
  <c r="E33" i="16"/>
  <c r="E36" i="16"/>
  <c r="E37" i="16"/>
  <c r="E40" i="16"/>
  <c r="E41" i="16"/>
  <c r="E42" i="16"/>
  <c r="E45" i="16"/>
  <c r="E47" i="16"/>
  <c r="E49" i="16"/>
  <c r="E50" i="16"/>
  <c r="E53" i="16"/>
  <c r="E54" i="16"/>
  <c r="E9" i="16"/>
  <c r="E10" i="16"/>
  <c r="E13" i="16"/>
  <c r="E16" i="16"/>
  <c r="E17" i="16"/>
  <c r="E21" i="16"/>
  <c r="E23" i="16"/>
  <c r="E24" i="16"/>
  <c r="E27" i="16"/>
  <c r="C283" i="13"/>
  <c r="E284" i="13"/>
  <c r="E281" i="13"/>
  <c r="F282" i="13"/>
  <c r="F264" i="13"/>
  <c r="F265" i="13"/>
  <c r="F267" i="13"/>
  <c r="E263" i="13"/>
  <c r="F263" i="13" s="1"/>
  <c r="E266" i="13"/>
  <c r="F266" i="13" s="1"/>
  <c r="F223" i="13"/>
  <c r="F224" i="13"/>
  <c r="F222" i="13"/>
  <c r="E206" i="13"/>
  <c r="E204" i="13"/>
  <c r="C220" i="13"/>
  <c r="E209" i="13"/>
  <c r="F213" i="13"/>
  <c r="F212" i="13"/>
  <c r="F193" i="13"/>
  <c r="E191" i="13"/>
  <c r="E166" i="13"/>
  <c r="F172" i="13"/>
  <c r="E34" i="13"/>
  <c r="F36" i="13"/>
  <c r="F31" i="13"/>
  <c r="E30" i="13"/>
  <c r="F30" i="13" s="1"/>
  <c r="E43" i="13"/>
  <c r="F44" i="13"/>
  <c r="E292" i="13"/>
  <c r="E291" i="13" s="1"/>
  <c r="E290" i="13" s="1"/>
  <c r="E289" i="13" s="1"/>
  <c r="E288" i="13" s="1"/>
  <c r="E57" i="13"/>
  <c r="E56" i="13" s="1"/>
  <c r="E51" i="13" s="1"/>
  <c r="E45" i="13" s="1"/>
  <c r="C56" i="13"/>
  <c r="C51" i="13" s="1"/>
  <c r="C26" i="13"/>
  <c r="B52" i="16"/>
  <c r="B39" i="16"/>
  <c r="B35" i="16"/>
  <c r="B31" i="16"/>
  <c r="D52" i="16"/>
  <c r="D39" i="16"/>
  <c r="D35" i="16"/>
  <c r="D31" i="16"/>
  <c r="D26" i="16"/>
  <c r="D15" i="16"/>
  <c r="D12" i="16"/>
  <c r="D8" i="16"/>
  <c r="B26" i="16"/>
  <c r="B15" i="16"/>
  <c r="B12" i="16"/>
  <c r="B8" i="16"/>
  <c r="N136" i="11"/>
  <c r="N139" i="11" s="1"/>
  <c r="L136" i="11"/>
  <c r="K136" i="11"/>
  <c r="P137" i="11"/>
  <c r="O137" i="11"/>
  <c r="P135" i="11"/>
  <c r="O135" i="11"/>
  <c r="G27" i="3"/>
  <c r="F27" i="3"/>
  <c r="C26" i="3"/>
  <c r="E26" i="3"/>
  <c r="B26" i="3"/>
  <c r="G25" i="3"/>
  <c r="G24" i="3"/>
  <c r="F25" i="3"/>
  <c r="F24" i="3"/>
  <c r="F51" i="13" l="1"/>
  <c r="E150" i="13"/>
  <c r="F151" i="13"/>
  <c r="E201" i="13"/>
  <c r="F110" i="13"/>
  <c r="F98" i="13"/>
  <c r="E97" i="13"/>
  <c r="F97" i="13" s="1"/>
  <c r="E27" i="13"/>
  <c r="E72" i="13"/>
  <c r="F72" i="13" s="1"/>
  <c r="F73" i="13"/>
  <c r="E12" i="16"/>
  <c r="E132" i="13"/>
  <c r="E131" i="13" s="1"/>
  <c r="E278" i="13"/>
  <c r="E52" i="16"/>
  <c r="E19" i="16"/>
  <c r="E26" i="16"/>
  <c r="F285" i="13"/>
  <c r="E44" i="16"/>
  <c r="E39" i="16"/>
  <c r="D29" i="16"/>
  <c r="E35" i="16"/>
  <c r="E31" i="16"/>
  <c r="E15" i="16"/>
  <c r="E8" i="16"/>
  <c r="B6" i="16"/>
  <c r="F284" i="13"/>
  <c r="E283" i="13"/>
  <c r="E262" i="13"/>
  <c r="F281" i="13"/>
  <c r="F35" i="13"/>
  <c r="F56" i="13"/>
  <c r="F58" i="13"/>
  <c r="F57" i="13"/>
  <c r="B29" i="16"/>
  <c r="D6" i="16"/>
  <c r="G26" i="3"/>
  <c r="F26" i="3"/>
  <c r="P136" i="11"/>
  <c r="O136" i="11"/>
  <c r="F201" i="13" l="1"/>
  <c r="F150" i="13"/>
  <c r="F6" i="16"/>
  <c r="F29" i="16"/>
  <c r="F132" i="13"/>
  <c r="F131" i="13"/>
  <c r="E130" i="13"/>
  <c r="F130" i="13" s="1"/>
  <c r="F283" i="13"/>
  <c r="E29" i="16"/>
  <c r="E6" i="16"/>
  <c r="F34" i="13"/>
  <c r="C57" i="12" l="1"/>
  <c r="E57" i="12"/>
  <c r="F59" i="12"/>
  <c r="C20" i="12"/>
  <c r="F58" i="12"/>
  <c r="F52" i="12"/>
  <c r="F53" i="12"/>
  <c r="F39" i="12"/>
  <c r="F40" i="12"/>
  <c r="F34" i="12"/>
  <c r="F29" i="12"/>
  <c r="F19" i="12"/>
  <c r="F23" i="12"/>
  <c r="C51" i="12"/>
  <c r="C50" i="12" s="1"/>
  <c r="E51" i="12"/>
  <c r="L48" i="11"/>
  <c r="N70" i="11"/>
  <c r="P116" i="11"/>
  <c r="O116" i="11"/>
  <c r="P104" i="11"/>
  <c r="P105" i="11"/>
  <c r="P106" i="11"/>
  <c r="P111" i="11"/>
  <c r="P117" i="11"/>
  <c r="P123" i="11"/>
  <c r="P126" i="11"/>
  <c r="P130" i="11"/>
  <c r="P133" i="11"/>
  <c r="O106" i="11"/>
  <c r="O111" i="11"/>
  <c r="O117" i="11"/>
  <c r="O123" i="11"/>
  <c r="O126" i="11"/>
  <c r="O130" i="11"/>
  <c r="O133" i="11"/>
  <c r="L110" i="11"/>
  <c r="N110" i="11"/>
  <c r="N108" i="11" s="1"/>
  <c r="P108" i="11" s="1"/>
  <c r="K110" i="11"/>
  <c r="K108" i="11" s="1"/>
  <c r="L103" i="11"/>
  <c r="N103" i="11"/>
  <c r="L92" i="11"/>
  <c r="K89" i="11"/>
  <c r="L89" i="11"/>
  <c r="N89" i="11"/>
  <c r="P90" i="11"/>
  <c r="O90" i="11"/>
  <c r="O76" i="11"/>
  <c r="P76" i="11"/>
  <c r="P22" i="11"/>
  <c r="O22" i="11"/>
  <c r="P15" i="11"/>
  <c r="P13" i="11"/>
  <c r="O94" i="11"/>
  <c r="O95" i="11"/>
  <c r="O96" i="11"/>
  <c r="O97" i="11"/>
  <c r="O98" i="11"/>
  <c r="O99" i="11"/>
  <c r="P99" i="11"/>
  <c r="O93" i="11"/>
  <c r="O79" i="11"/>
  <c r="O80" i="11"/>
  <c r="O81" i="11"/>
  <c r="O82" i="11"/>
  <c r="O83" i="11"/>
  <c r="O84" i="11"/>
  <c r="O85" i="11"/>
  <c r="O86" i="11"/>
  <c r="O87" i="11"/>
  <c r="P71" i="11"/>
  <c r="P72" i="11"/>
  <c r="P73" i="11"/>
  <c r="P74" i="11"/>
  <c r="P75" i="11"/>
  <c r="P79" i="11"/>
  <c r="P80" i="11"/>
  <c r="P81" i="11"/>
  <c r="P82" i="11"/>
  <c r="P83" i="11"/>
  <c r="P84" i="11"/>
  <c r="P85" i="11"/>
  <c r="P86" i="11"/>
  <c r="P87" i="11"/>
  <c r="P93" i="11"/>
  <c r="P94" i="11"/>
  <c r="P95" i="11"/>
  <c r="P96" i="11"/>
  <c r="P97" i="11"/>
  <c r="P98" i="11"/>
  <c r="P65" i="11"/>
  <c r="P66" i="11"/>
  <c r="P67" i="11"/>
  <c r="P68" i="11"/>
  <c r="P56" i="11"/>
  <c r="P59" i="11"/>
  <c r="P60" i="11"/>
  <c r="P53" i="11"/>
  <c r="P38" i="11"/>
  <c r="P39" i="11"/>
  <c r="O12" i="11"/>
  <c r="O13" i="11"/>
  <c r="O35" i="11"/>
  <c r="O38" i="11"/>
  <c r="O39" i="11"/>
  <c r="P45" i="11"/>
  <c r="P44" i="11"/>
  <c r="O67" i="11"/>
  <c r="N37" i="11"/>
  <c r="N115" i="11"/>
  <c r="N113" i="11" s="1"/>
  <c r="P113" i="11" s="1"/>
  <c r="L115" i="11"/>
  <c r="K113" i="11"/>
  <c r="K103" i="11"/>
  <c r="O104" i="11"/>
  <c r="L27" i="11"/>
  <c r="N27" i="11"/>
  <c r="L33" i="11"/>
  <c r="L43" i="11"/>
  <c r="C15" i="3"/>
  <c r="F51" i="12" l="1"/>
  <c r="P89" i="11"/>
  <c r="F21" i="12"/>
  <c r="P103" i="11"/>
  <c r="O89" i="11"/>
  <c r="N101" i="11"/>
  <c r="O110" i="11"/>
  <c r="O108" i="11"/>
  <c r="P110" i="11"/>
  <c r="F57" i="12"/>
  <c r="E50" i="12"/>
  <c r="F50" i="12" s="1"/>
  <c r="P115" i="11"/>
  <c r="O113" i="11"/>
  <c r="O115" i="11"/>
  <c r="P43" i="11"/>
  <c r="P37" i="11"/>
  <c r="F88" i="13"/>
  <c r="E125" i="13"/>
  <c r="E121" i="13"/>
  <c r="F121" i="13" s="1"/>
  <c r="E92" i="13"/>
  <c r="F164" i="13"/>
  <c r="F165" i="13"/>
  <c r="F167" i="13"/>
  <c r="F168" i="13"/>
  <c r="F169" i="13"/>
  <c r="F170" i="13"/>
  <c r="F171" i="13"/>
  <c r="F174" i="13"/>
  <c r="F175" i="13"/>
  <c r="F176" i="13"/>
  <c r="F177" i="13"/>
  <c r="F178" i="13"/>
  <c r="F179" i="13"/>
  <c r="F180" i="13"/>
  <c r="F181" i="13"/>
  <c r="F183" i="13"/>
  <c r="F186" i="13"/>
  <c r="F187" i="13"/>
  <c r="F188" i="13"/>
  <c r="F192" i="13"/>
  <c r="F203" i="13"/>
  <c r="F204" i="13"/>
  <c r="F205" i="13"/>
  <c r="F206" i="13"/>
  <c r="F207" i="13"/>
  <c r="F210" i="13"/>
  <c r="F211" i="13"/>
  <c r="F215" i="13"/>
  <c r="F216" i="13"/>
  <c r="F217" i="13"/>
  <c r="F219" i="13"/>
  <c r="F221" i="13"/>
  <c r="F259" i="13"/>
  <c r="F268" i="13"/>
  <c r="F273" i="13"/>
  <c r="F293" i="13"/>
  <c r="F23" i="13"/>
  <c r="F42" i="13"/>
  <c r="F77" i="13"/>
  <c r="F82" i="13"/>
  <c r="F83" i="13"/>
  <c r="F122" i="13"/>
  <c r="F126" i="13"/>
  <c r="C43" i="13"/>
  <c r="C41" i="13"/>
  <c r="C39" i="13"/>
  <c r="C38" i="13" s="1"/>
  <c r="E41" i="13"/>
  <c r="E40" i="13" s="1"/>
  <c r="C292" i="13"/>
  <c r="C269" i="13"/>
  <c r="C254" i="13"/>
  <c r="E214" i="13"/>
  <c r="C214" i="13"/>
  <c r="C209" i="13"/>
  <c r="C161" i="13"/>
  <c r="C160" i="13" s="1"/>
  <c r="C140" i="13" s="1"/>
  <c r="C163" i="13"/>
  <c r="C166" i="13"/>
  <c r="C173" i="13"/>
  <c r="C182" i="13"/>
  <c r="C184" i="13"/>
  <c r="E163" i="13"/>
  <c r="E173" i="13"/>
  <c r="E182" i="13"/>
  <c r="E190" i="13"/>
  <c r="F190" i="13" s="1"/>
  <c r="O37" i="11"/>
  <c r="L119" i="11"/>
  <c r="F280" i="13"/>
  <c r="C277" i="13"/>
  <c r="C276" i="13" s="1"/>
  <c r="C261" i="13"/>
  <c r="E208" i="13" l="1"/>
  <c r="E200" i="13" s="1"/>
  <c r="C260" i="13"/>
  <c r="E120" i="13"/>
  <c r="E119" i="13" s="1"/>
  <c r="F92" i="13"/>
  <c r="E87" i="13"/>
  <c r="E86" i="13" s="1"/>
  <c r="E85" i="13" s="1"/>
  <c r="F125" i="13"/>
  <c r="F292" i="13"/>
  <c r="C45" i="13"/>
  <c r="F43" i="13"/>
  <c r="F41" i="13"/>
  <c r="F214" i="13"/>
  <c r="F220" i="13"/>
  <c r="F166" i="13"/>
  <c r="F271" i="13"/>
  <c r="F173" i="13"/>
  <c r="F182" i="13"/>
  <c r="F163" i="13"/>
  <c r="F209" i="13"/>
  <c r="F270" i="13"/>
  <c r="F191" i="13"/>
  <c r="F255" i="13"/>
  <c r="C118" i="13"/>
  <c r="C85" i="13"/>
  <c r="C25" i="13"/>
  <c r="F278" i="13"/>
  <c r="E254" i="13"/>
  <c r="F254" i="13" s="1"/>
  <c r="G11" i="14"/>
  <c r="F11" i="14"/>
  <c r="F200" i="13" l="1"/>
  <c r="E199" i="13"/>
  <c r="F199" i="13" s="1"/>
  <c r="C84" i="13"/>
  <c r="F87" i="13"/>
  <c r="F291" i="13"/>
  <c r="C290" i="13"/>
  <c r="E39" i="13"/>
  <c r="F39" i="13" s="1"/>
  <c r="F40" i="13"/>
  <c r="F120" i="13"/>
  <c r="C24" i="13"/>
  <c r="E277" i="13"/>
  <c r="F277" i="13" l="1"/>
  <c r="E276" i="13"/>
  <c r="C289" i="13"/>
  <c r="F290" i="13"/>
  <c r="E38" i="13"/>
  <c r="E118" i="13"/>
  <c r="F118" i="13" s="1"/>
  <c r="F119" i="13"/>
  <c r="F45" i="13"/>
  <c r="F38" i="13" l="1"/>
  <c r="C288" i="13"/>
  <c r="F288" i="13" s="1"/>
  <c r="F289" i="13"/>
  <c r="E81" i="13"/>
  <c r="F81" i="13" s="1"/>
  <c r="C80" i="13"/>
  <c r="C79" i="13" l="1"/>
  <c r="C78" i="13" s="1"/>
  <c r="C9" i="13" s="1"/>
  <c r="E80" i="13"/>
  <c r="F80" i="13" s="1"/>
  <c r="G13" i="14"/>
  <c r="G14" i="14"/>
  <c r="F14" i="14"/>
  <c r="E79" i="13" l="1"/>
  <c r="F79" i="13" s="1"/>
  <c r="F13" i="14"/>
  <c r="F12" i="14"/>
  <c r="E78" i="13" l="1"/>
  <c r="G12" i="14"/>
  <c r="E18" i="3"/>
  <c r="F78" i="13" l="1"/>
  <c r="F86" i="13"/>
  <c r="E84" i="13"/>
  <c r="F85" i="13" l="1"/>
  <c r="F84" i="13"/>
  <c r="C27" i="12" l="1"/>
  <c r="C26" i="12" s="1"/>
  <c r="F28" i="12"/>
  <c r="C19" i="3"/>
  <c r="C28" i="3" s="1"/>
  <c r="C253" i="13"/>
  <c r="C139" i="13" l="1"/>
  <c r="F208" i="13"/>
  <c r="E269" i="13" l="1"/>
  <c r="F269" i="13" s="1"/>
  <c r="F276" i="13"/>
  <c r="E248" i="13" l="1"/>
  <c r="E241" i="13" s="1"/>
  <c r="F249" i="13"/>
  <c r="F243" i="13"/>
  <c r="C8" i="13"/>
  <c r="E253" i="13"/>
  <c r="F253" i="13" s="1"/>
  <c r="F248" i="13" l="1"/>
  <c r="F246" i="13"/>
  <c r="F242" i="13"/>
  <c r="F262" i="13"/>
  <c r="F241" i="13" l="1"/>
  <c r="E261" i="13"/>
  <c r="E260" i="13" s="1"/>
  <c r="F260" i="13" s="1"/>
  <c r="C55" i="12"/>
  <c r="C54" i="12" s="1"/>
  <c r="C49" i="12"/>
  <c r="C48" i="12" s="1"/>
  <c r="E38" i="12"/>
  <c r="C36" i="12"/>
  <c r="C35" i="12" s="1"/>
  <c r="E33" i="12"/>
  <c r="F33" i="12" s="1"/>
  <c r="C31" i="12"/>
  <c r="C30" i="12" s="1"/>
  <c r="E27" i="12"/>
  <c r="F27" i="12" s="1"/>
  <c r="C24" i="12"/>
  <c r="E20" i="12"/>
  <c r="E18" i="12"/>
  <c r="F18" i="12" s="1"/>
  <c r="C8" i="12" l="1"/>
  <c r="F238" i="13"/>
  <c r="F20" i="12"/>
  <c r="F261" i="13"/>
  <c r="E37" i="12"/>
  <c r="F37" i="12" s="1"/>
  <c r="F38" i="12"/>
  <c r="E26" i="12"/>
  <c r="C16" i="12"/>
  <c r="C15" i="12" s="1"/>
  <c r="E17" i="12"/>
  <c r="F17" i="12" s="1"/>
  <c r="E32" i="12"/>
  <c r="F32" i="12" s="1"/>
  <c r="E56" i="12"/>
  <c r="F56" i="12" s="1"/>
  <c r="C25" i="12"/>
  <c r="F237" i="13" l="1"/>
  <c r="E236" i="13"/>
  <c r="E25" i="12"/>
  <c r="E24" i="12"/>
  <c r="E36" i="12"/>
  <c r="E35" i="12" s="1"/>
  <c r="F35" i="12" s="1"/>
  <c r="E16" i="12"/>
  <c r="E15" i="12" s="1"/>
  <c r="F26" i="12"/>
  <c r="E49" i="12"/>
  <c r="E31" i="12"/>
  <c r="E55" i="12"/>
  <c r="E8" i="12" l="1"/>
  <c r="F236" i="13"/>
  <c r="E235" i="13"/>
  <c r="F24" i="12"/>
  <c r="F25" i="12"/>
  <c r="E48" i="12"/>
  <c r="F48" i="12" s="1"/>
  <c r="F49" i="12"/>
  <c r="F15" i="12"/>
  <c r="F36" i="12"/>
  <c r="F16" i="12"/>
  <c r="E30" i="12"/>
  <c r="F30" i="12" s="1"/>
  <c r="F31" i="12"/>
  <c r="F55" i="12"/>
  <c r="E54" i="12"/>
  <c r="F235" i="13" l="1"/>
  <c r="F234" i="13"/>
  <c r="F8" i="12"/>
  <c r="F54" i="12"/>
  <c r="O15" i="11" l="1"/>
  <c r="P35" i="11"/>
  <c r="P28" i="11"/>
  <c r="P12" i="11"/>
  <c r="L11" i="11"/>
  <c r="K43" i="11"/>
  <c r="N132" i="11"/>
  <c r="K132" i="11"/>
  <c r="N92" i="11"/>
  <c r="P92" i="11" s="1"/>
  <c r="K92" i="11"/>
  <c r="N64" i="11"/>
  <c r="N58" i="11"/>
  <c r="P58" i="11" s="1"/>
  <c r="K58" i="11"/>
  <c r="N11" i="11"/>
  <c r="N9" i="11" s="1"/>
  <c r="P33" i="11"/>
  <c r="K41" i="11"/>
  <c r="K11" i="11"/>
  <c r="K9" i="11" s="1"/>
  <c r="K19" i="11"/>
  <c r="P21" i="11"/>
  <c r="K27" i="11"/>
  <c r="K24" i="11" s="1"/>
  <c r="N24" i="11"/>
  <c r="O28" i="11"/>
  <c r="O44" i="11"/>
  <c r="K52" i="11"/>
  <c r="N52" i="11"/>
  <c r="P52" i="11" s="1"/>
  <c r="O53" i="11"/>
  <c r="K55" i="11"/>
  <c r="N55" i="11"/>
  <c r="P55" i="11" s="1"/>
  <c r="O56" i="11"/>
  <c r="O59" i="11"/>
  <c r="O65" i="11"/>
  <c r="O66" i="11"/>
  <c r="O68" i="11"/>
  <c r="P70" i="11"/>
  <c r="O71" i="11"/>
  <c r="O72" i="11"/>
  <c r="O73" i="11"/>
  <c r="O74" i="11"/>
  <c r="O75" i="11"/>
  <c r="K78" i="11"/>
  <c r="N78" i="11"/>
  <c r="P78" i="11" s="1"/>
  <c r="K101" i="11"/>
  <c r="O105" i="11"/>
  <c r="P64" i="11" l="1"/>
  <c r="N62" i="11"/>
  <c r="P132" i="11"/>
  <c r="O132" i="11"/>
  <c r="K62" i="11"/>
  <c r="N121" i="11"/>
  <c r="P125" i="11"/>
  <c r="O125" i="11"/>
  <c r="K121" i="11"/>
  <c r="O11" i="11"/>
  <c r="L7" i="11"/>
  <c r="P101" i="11"/>
  <c r="P24" i="11"/>
  <c r="P11" i="11"/>
  <c r="O43" i="11"/>
  <c r="P27" i="11"/>
  <c r="O33" i="11"/>
  <c r="N30" i="11"/>
  <c r="P30" i="11" s="1"/>
  <c r="K30" i="11"/>
  <c r="O30" i="11" s="1"/>
  <c r="O55" i="11"/>
  <c r="O21" i="11"/>
  <c r="O92" i="11"/>
  <c r="O70" i="11"/>
  <c r="P41" i="11"/>
  <c r="O24" i="11"/>
  <c r="O58" i="11"/>
  <c r="O52" i="11"/>
  <c r="O78" i="11"/>
  <c r="N50" i="11"/>
  <c r="O103" i="11"/>
  <c r="O27" i="11"/>
  <c r="O101" i="11"/>
  <c r="O64" i="11"/>
  <c r="P19" i="11"/>
  <c r="K50" i="11"/>
  <c r="E15" i="3"/>
  <c r="F14" i="3"/>
  <c r="N7" i="11" l="1"/>
  <c r="P7" i="11" s="1"/>
  <c r="N48" i="11"/>
  <c r="N119" i="11"/>
  <c r="P121" i="11"/>
  <c r="O121" i="11"/>
  <c r="K48" i="11"/>
  <c r="L47" i="11"/>
  <c r="P50" i="11"/>
  <c r="P62" i="11"/>
  <c r="O41" i="11"/>
  <c r="P9" i="11"/>
  <c r="K119" i="11"/>
  <c r="K7" i="11"/>
  <c r="O62" i="11"/>
  <c r="O19" i="11"/>
  <c r="O9" i="11"/>
  <c r="O50" i="11"/>
  <c r="G14" i="3"/>
  <c r="G18" i="3"/>
  <c r="B28" i="3"/>
  <c r="G17" i="3"/>
  <c r="G16" i="3"/>
  <c r="F17" i="3"/>
  <c r="F16" i="3"/>
  <c r="O119" i="11" l="1"/>
  <c r="P119" i="11"/>
  <c r="N47" i="11"/>
  <c r="P47" i="11" s="1"/>
  <c r="K47" i="11"/>
  <c r="P48" i="11"/>
  <c r="O48" i="11"/>
  <c r="O7" i="11"/>
  <c r="F18" i="3"/>
  <c r="G15" i="3"/>
  <c r="O47" i="11" l="1"/>
  <c r="F15" i="3"/>
  <c r="E19" i="3"/>
  <c r="E28" i="3" s="1"/>
  <c r="F28" i="3" s="1"/>
  <c r="F27" i="13" l="1"/>
  <c r="E26" i="13"/>
  <c r="E25" i="13" s="1"/>
  <c r="E24" i="13" s="1"/>
  <c r="E9" i="13" s="1"/>
  <c r="F26" i="13" l="1"/>
  <c r="F25" i="13"/>
  <c r="F24" i="13" l="1"/>
  <c r="F9" i="13" l="1"/>
  <c r="F184" i="13"/>
  <c r="E162" i="13"/>
  <c r="F162" i="13" l="1"/>
  <c r="E161" i="13"/>
  <c r="E160" i="13" s="1"/>
  <c r="E140" i="13" s="1"/>
  <c r="F161" i="13" l="1"/>
  <c r="F160" i="13"/>
  <c r="F140" i="13"/>
  <c r="E139" i="13"/>
  <c r="E8" i="13" l="1"/>
  <c r="F8" i="13" s="1"/>
  <c r="F139" i="13"/>
</calcChain>
</file>

<file path=xl/sharedStrings.xml><?xml version="1.0" encoding="utf-8"?>
<sst xmlns="http://schemas.openxmlformats.org/spreadsheetml/2006/main" count="605" uniqueCount="307">
  <si>
    <t>6 Prihodi poslovanja</t>
  </si>
  <si>
    <t>3 Rashodi poslovanja</t>
  </si>
  <si>
    <t>4 Rashodi za nabavu nefinancijske imovine</t>
  </si>
  <si>
    <t>Razlika - višak/manjak</t>
  </si>
  <si>
    <t xml:space="preserve"> PRIHODI UKUPNO</t>
  </si>
  <si>
    <t>RASHODI UKUPNO</t>
  </si>
  <si>
    <t xml:space="preserve">I. OPĆI DIO  </t>
  </si>
  <si>
    <t>Rashodi poslovanja</t>
  </si>
  <si>
    <t>Materijalni rashodi</t>
  </si>
  <si>
    <t>Rashodi za materijal i energiju</t>
  </si>
  <si>
    <t>Sitni inventar</t>
  </si>
  <si>
    <t>Rashodi za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</si>
  <si>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</si>
  <si>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</si>
  <si>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</si>
  <si>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</si>
  <si>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</si>
  <si>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Rashodi za zaposlene</t>
  </si>
  <si>
    <t>Plaće za zaposlene</t>
  </si>
  <si>
    <t>Ostali rashodi za zaposlene</t>
  </si>
  <si>
    <t>Doprinosi na plaće</t>
  </si>
  <si>
    <t>Doprinosi za obvezno zdravstveno osiguranje</t>
  </si>
  <si>
    <t>Naknade za prijevoz na posao i s posla</t>
  </si>
  <si>
    <t>Troškovi sudskih postupaka</t>
  </si>
  <si>
    <t>Knjige</t>
  </si>
  <si>
    <t xml:space="preserve">I OPĆI DIO </t>
  </si>
  <si>
    <t>PRIHODI POSLOVANJA</t>
  </si>
  <si>
    <t>POMOĆI OD INOZEMSTVA I OD SUBJEKATA UNUTAR OPĆEG PRORAČUNA</t>
  </si>
  <si>
    <t>PRIHODI OD IMOVINE</t>
  </si>
  <si>
    <t>Prihodi od financisjke imenovine</t>
  </si>
  <si>
    <t>Kamate na oročena sredstva</t>
  </si>
  <si>
    <t xml:space="preserve">PRIHODI OD UPRAVNIH I ADMINISTRATIVNIH PRISTOJBI,                        PRISTOJBI PO POSEBNIM PROPISIMA I NAKNADA           </t>
  </si>
  <si>
    <t xml:space="preserve">Prihodi po posebnim propisima                                     </t>
  </si>
  <si>
    <t>PRIHODI OD PRODAJE PROIZVODA I ROBE TE PRUŽENIH USLUGA I PRIHODI OD DONACIJA</t>
  </si>
  <si>
    <t>Donacije od pravnih i fizičkih osoba izvan općeg proračuna</t>
  </si>
  <si>
    <t>Prihodi za financiranje rashoda poslovanja</t>
  </si>
  <si>
    <t>Prihodi za financiranje rashoda za nabavu nef. Imovine</t>
  </si>
  <si>
    <t>RASHODI POSLOVANJA</t>
  </si>
  <si>
    <t xml:space="preserve"> </t>
  </si>
  <si>
    <t xml:space="preserve">RASHODI  ZA  ZAPOSLENE                                               </t>
  </si>
  <si>
    <t>Plaće (Bruto)</t>
  </si>
  <si>
    <t xml:space="preserve">Plaće za zaposlene                                                       </t>
  </si>
  <si>
    <t xml:space="preserve">Ostali rashodi za zaposlene                                         </t>
  </si>
  <si>
    <t xml:space="preserve">Doprinosi na plaće                                                       </t>
  </si>
  <si>
    <t xml:space="preserve">Doprinos za obvezno zdravstveno osiguranje                                                 </t>
  </si>
  <si>
    <t xml:space="preserve">MATERIJALNI RASHODI                                                   </t>
  </si>
  <si>
    <t xml:space="preserve">Naknade troškova zaposlenima                                                    </t>
  </si>
  <si>
    <t xml:space="preserve">Službena putovanja                                                                      </t>
  </si>
  <si>
    <t xml:space="preserve">Stručno usavršavanje zaposlenika                                                </t>
  </si>
  <si>
    <t xml:space="preserve">Rashodi za materijal i energiju                                                </t>
  </si>
  <si>
    <t xml:space="preserve">Uredski materijal i ostali materijalni rashodi                                          </t>
  </si>
  <si>
    <t>Materijal i sirovine</t>
  </si>
  <si>
    <t xml:space="preserve">Energija                                                                         </t>
  </si>
  <si>
    <t xml:space="preserve">Materijal i dijelovi za tekuće i investicijsko održavanje                         </t>
  </si>
  <si>
    <t xml:space="preserve">Sitni inventar i autogume                                                                 </t>
  </si>
  <si>
    <t xml:space="preserve">Rashodi za usluge                                                                    </t>
  </si>
  <si>
    <t>Usluge telefona i pošte</t>
  </si>
  <si>
    <t xml:space="preserve">Usluge tekućeg i investicijskog održavanja                                       </t>
  </si>
  <si>
    <t>Usluge promidžbe i informiranja</t>
  </si>
  <si>
    <t xml:space="preserve">Komunalne usluge                                                                          </t>
  </si>
  <si>
    <t>Zakupnine i najamnine</t>
  </si>
  <si>
    <t xml:space="preserve">Zdravstvene  usluge                                                       </t>
  </si>
  <si>
    <t xml:space="preserve">Intelektualne i osobne usluge                                                         </t>
  </si>
  <si>
    <t>Računalne usluge</t>
  </si>
  <si>
    <t xml:space="preserve">Ostale usluge                                                                                </t>
  </si>
  <si>
    <t xml:space="preserve">Ostali nespomenuti rashodi poslovanja                                           </t>
  </si>
  <si>
    <t>Članarine</t>
  </si>
  <si>
    <t>Pristojbe i naknade</t>
  </si>
  <si>
    <t xml:space="preserve">FINANCIJSKI  RASHODI                                                       </t>
  </si>
  <si>
    <t xml:space="preserve">Bankarske usluge i usluge platnog prometa                                  </t>
  </si>
  <si>
    <t>Zatezne kamate</t>
  </si>
  <si>
    <t>RASHODI ZA NABAVU NEFINANCIJSKE IMOVINE</t>
  </si>
  <si>
    <t>RASHODI ZA NABAVU PROIZVEDENE DUGOTRAJNE IMOVINE</t>
  </si>
  <si>
    <t xml:space="preserve">Uredska oprema i namještaj </t>
  </si>
  <si>
    <t>Uređaji, strojevi i oprema za ostale namjene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</si>
  <si>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</si>
  <si>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</si>
  <si>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</si>
  <si>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Ostali nespomenuti prihodi ,sufinanciranje cijene usluge, participacije i sl.</t>
  </si>
  <si>
    <t>Prihodi od prodaje proizvoda i robe te pruženih usluga</t>
  </si>
  <si>
    <t xml:space="preserve">Prihodi od prodaje proizvoda i robe </t>
  </si>
  <si>
    <t>Tekuće donacije</t>
  </si>
  <si>
    <t xml:space="preserve">Doprinos za obvezno osiguranje u slučaju nezaposlenosti                                                 </t>
  </si>
  <si>
    <t>Naknade za rad predstavničkih i izvršnih tijela, povjerenstava i slično</t>
  </si>
  <si>
    <t>Knjige, umjetnička djela i ostale izložbene vrijednosti</t>
  </si>
  <si>
    <t>Prijenosi između proračunskih korisnika istog proračuna</t>
  </si>
  <si>
    <t>Građevinski objekti</t>
  </si>
  <si>
    <t>Brojčana oznaka, naziv računa prihoda i izvora financiranja</t>
  </si>
  <si>
    <t>PRIHODI UKUPNO</t>
  </si>
  <si>
    <t xml:space="preserve"> IZVOR 3.2.1 - VLASTITI PRIHODI PK</t>
  </si>
  <si>
    <t>Prihodi poslovanja</t>
  </si>
  <si>
    <t>Prihodi od imovine</t>
  </si>
  <si>
    <t>Prihodi od financijske imovine</t>
  </si>
  <si>
    <t>Kamate na oročena sredstva i depozite</t>
  </si>
  <si>
    <t>IZVOR 4.4.1- PRIHODI ZA POSEBNE NAMJENE-DECENTRALIZACIJA</t>
  </si>
  <si>
    <t>Prihodi iz nadležnog proračuna</t>
  </si>
  <si>
    <t>Prihodi iz nadležnog proračuna za finan. redov. djelatnosti</t>
  </si>
  <si>
    <t>Prihodi iz nadležnog proračuna za finan. rashoda poslov.</t>
  </si>
  <si>
    <t>Prihodi iz nadležnog pror. za nabavu nefinan. imovine</t>
  </si>
  <si>
    <t>IZVOR 4.8.1 - PRIHODI ZA POSEBNE NAMJENE PK</t>
  </si>
  <si>
    <t>Prihodi od pristojbi po posebnim propisima i naknada</t>
  </si>
  <si>
    <t>Prihodi po posebnim propisima</t>
  </si>
  <si>
    <t>Ostali nespomenuti prihodi</t>
  </si>
  <si>
    <t xml:space="preserve"> IZVOR 5.4.1 -  POMOĆI PK</t>
  </si>
  <si>
    <t>Pomoći iz inozem. i od subjekata unutar općeg proračuna</t>
  </si>
  <si>
    <t>Pomoći pror. korisnicima iz prorač. koji im nije nadležan</t>
  </si>
  <si>
    <t>Tekuće pomoći pror. koris. iz prorač. koji im nije nadležan</t>
  </si>
  <si>
    <t>Kapitalne pomoći pror. koris. iz pror. koji im nije nadležan</t>
  </si>
  <si>
    <t>Prijenos između proračunskih korisnika istog proračuna</t>
  </si>
  <si>
    <t>Pomoći iz inoz. i od subjekata unutar općeg proračuna</t>
  </si>
  <si>
    <t xml:space="preserve"> IZVOR 6.2.1 - DONACIJE PK</t>
  </si>
  <si>
    <t>Prihodi od donacija</t>
  </si>
  <si>
    <t>________________________</t>
  </si>
  <si>
    <t>Brojčana oznaka
Naziv programa, aktivnosti, projekta, racuna ekonomske
klasifikacije i izvora financiranja</t>
  </si>
  <si>
    <t>Plaće za redovan rad</t>
  </si>
  <si>
    <t>Naknada troškova zaposlenima</t>
  </si>
  <si>
    <t>Službena putovanja</t>
  </si>
  <si>
    <t>Uredski materijal i ostali materijalni rashodi</t>
  </si>
  <si>
    <t>Usluge telefona, pošte i prijevoza</t>
  </si>
  <si>
    <t>Usluge tekućeg i investicijskog održavanja</t>
  </si>
  <si>
    <t>Intelektualne i osobne usluge</t>
  </si>
  <si>
    <t>Ostale usluge</t>
  </si>
  <si>
    <t>Bankarske usluge i usluge platnog prometa</t>
  </si>
  <si>
    <t>IZVOR 4.4.1 - PRIHODI ZA POSEBNE NAMJENE - DECENTRALIZACIJA</t>
  </si>
  <si>
    <t>Stručno usavršavanje zaposlenika</t>
  </si>
  <si>
    <t>Energija</t>
  </si>
  <si>
    <t>Komunalne usluge</t>
  </si>
  <si>
    <t>Zdravstvene usluge</t>
  </si>
  <si>
    <t>Naknade troškova osobama izvan radnog odnosa</t>
  </si>
  <si>
    <t>IZVOR 4.8.2 - PRIHODI ZA POSEBNE NAMJENE - PRENESENA SREDSTVA</t>
  </si>
  <si>
    <t xml:space="preserve">IZVOR 5.4.1 - POMOĆI PK </t>
  </si>
  <si>
    <t>Rashodi za nabavu nefinancijske imovine</t>
  </si>
  <si>
    <t>IZVOR 1.1.1- OPĆI PRIHODI I PRIMICI</t>
  </si>
  <si>
    <t>INDEKS</t>
  </si>
  <si>
    <t>Razdjel 004 UPRAVNI ODJEL ZA PROSVJETU, KULTURU, TEHNIČKU KULTURU I SPORT</t>
  </si>
  <si>
    <t>Prihodi od prodaje proizvoda i robe</t>
  </si>
  <si>
    <t>RASHODI POSLOVANJA RAZRED 3+ RAZRED 4</t>
  </si>
  <si>
    <t>Bonus za uspješan rad</t>
  </si>
  <si>
    <t xml:space="preserve">Zaključno izvještaj o izvršenju financijskog plana pokazuje da su sredstva utrošena u skladu s financijskim planom. </t>
  </si>
  <si>
    <t>OSTALI RASHODI</t>
  </si>
  <si>
    <t>POLUGODIŠNJI IZVJEŠTAJ O IZVRŠENJU FINANCIJSKOG PLANA ZA 2023.g.</t>
  </si>
  <si>
    <t>I. OPĆI DIO</t>
  </si>
  <si>
    <t xml:space="preserve">A. RAČUN PRIHODA I RASHODA </t>
  </si>
  <si>
    <t>RASHODI PREMA FUNKCIJSKOJ KLASIFIKACIJI</t>
  </si>
  <si>
    <t>Indeks</t>
  </si>
  <si>
    <t>5=4/2*100</t>
  </si>
  <si>
    <t>6=4/3*100</t>
  </si>
  <si>
    <t xml:space="preserve">UKUPNO RASHODI </t>
  </si>
  <si>
    <t>09 Obrazovanje</t>
  </si>
  <si>
    <t>096 Dodatne usluge u obrazovanju</t>
  </si>
  <si>
    <t>Ostali rashodi</t>
  </si>
  <si>
    <t>Ostale tekuće donacije u naravi</t>
  </si>
  <si>
    <t xml:space="preserve">IZVOR 5.4.1 - POMOĆI PRORAČUNSKIH KORISNICIMA </t>
  </si>
  <si>
    <t>IZVOR 6.2.1 - DONACIJE PRORAČUNSKIM KORISNICIMA</t>
  </si>
  <si>
    <t>IZVOR 5.4.1 - POMOĆI PRORAČUNSKIM KORISNICIMA</t>
  </si>
  <si>
    <t>IZVOR 6.2.2. - DONACIJE PRORAČUNSKIM KORISNICIMA - PRENESENA SREDSTVA</t>
  </si>
  <si>
    <t>PROGRAM 4001: RAZVOJ ODGOJNO OBRAZOVNOG SUSTAVA</t>
  </si>
  <si>
    <t>POSEBNI DIO</t>
  </si>
  <si>
    <t>Razred</t>
  </si>
  <si>
    <t>Skupina</t>
  </si>
  <si>
    <t>Izvor</t>
  </si>
  <si>
    <t xml:space="preserve">Naziv </t>
  </si>
  <si>
    <t>Izvršenje prethodne godine</t>
  </si>
  <si>
    <t>Plan tekuće godine</t>
  </si>
  <si>
    <t xml:space="preserve">Izvršenje tekuće godine </t>
  </si>
  <si>
    <t>Primici od financijske imovine i zaduživanja</t>
  </si>
  <si>
    <t>Primici od zaduživanja</t>
  </si>
  <si>
    <t>842</t>
  </si>
  <si>
    <t>Primljeni krediti i zajmovi od kreditnih i ostalih financijskih institucija u javnom sektoru</t>
  </si>
  <si>
    <t>Primljeni krediti od kreditnih institucija u javnom sektoru</t>
  </si>
  <si>
    <t>Namjenski primici od zaduživanja</t>
  </si>
  <si>
    <t>Izdaci za financijsku imovinu i otplate zajmova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</si>
  <si>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</si>
  <si>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</si>
  <si>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</si>
  <si>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</si>
  <si>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</si>
  <si>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Opći prihodi i primici</t>
  </si>
  <si>
    <t>RAČUN FINANCIRANJA</t>
  </si>
  <si>
    <t>Na temelju Zakona o proračunu (“Narodne novine” broj 144/21) i Pravilnikom o polugodišnjem i godišnjem izvještaju o izvršenju proračuna (“Narodne novine” broj 24/13, 102/17, 1/20, 147/20, 85/2023), propisana je obveza sastavljanja i podnošenja godišnjeg i polugodišnjeg izvještaja o izvršenju financijskog plana. OŠ Petra Hektorovića Stari Grad podnosi Školskom odboru:</t>
  </si>
  <si>
    <t>Premije osiguranja</t>
  </si>
  <si>
    <t>Ostale naknade građanima i kučanstvima iz proračuna</t>
  </si>
  <si>
    <t>Naknade građanima i kučanstvima u naravi</t>
  </si>
  <si>
    <t>NAKNADE GRAĐANIMA I KUČ. NA TEMELJU OSIGURANJA I DR. NAKNADE</t>
  </si>
  <si>
    <t>Tekuće donacije u novcu</t>
  </si>
  <si>
    <t>091 osnovnoškolsko obrazovanje</t>
  </si>
  <si>
    <t>GLAVA 003 USTANOVE U OSNOVNOM ŠKOLSTVU</t>
  </si>
  <si>
    <t>RKP 12085</t>
  </si>
  <si>
    <t>OŠ PETRA HEKTOROVIĆA STARI GRAD</t>
  </si>
  <si>
    <t>Tekući prijenos između proračunskih korisnika istog proračuna</t>
  </si>
  <si>
    <t>Tekući prijenos između proračunskih korisnika istog proračuna temeljem prijenosa EU sredstava</t>
  </si>
  <si>
    <t>PROGRAM 4030 OSNOVNOŠKOLSKO OBRAZOVANJE</t>
  </si>
  <si>
    <t>AKTIVNOST A403001 Rashodi djelatnosti</t>
  </si>
  <si>
    <t>AKTIVNOST A403004 Prijevoz učenika osnovnih škola</t>
  </si>
  <si>
    <t>AKTIVNOST A400104 E-ŠKOLE</t>
  </si>
  <si>
    <t>AKTIVNOST A400115 OSOBNI POMOĆNICI I POMOĆNICI U NASTAVI</t>
  </si>
  <si>
    <t>AKTIVNOST A400118 NABAVA UDŽBENIKA I DRUGIH OBRAZOVNIH MATERIJALA</t>
  </si>
  <si>
    <t>AKTIVNOST T400111:  OPSKRBA ŠKOLSKIH USTANOVA HIGIJENSKIM POTREPŠTINAMA ZA UČENICE</t>
  </si>
  <si>
    <t>IZVOR 5.3.1- POMOĆI EU</t>
  </si>
  <si>
    <t>Usluge telefona,pošte i prijevoza</t>
  </si>
  <si>
    <t>Naknade troškova osobama izvan rad. odnosa</t>
  </si>
  <si>
    <t>Naknade građanima</t>
  </si>
  <si>
    <t>Ost.naknade građanima i kuć.u naravi</t>
  </si>
  <si>
    <t>Naknada za prijevoz,rad na terenu i odv.život</t>
  </si>
  <si>
    <t>Materijal i dijelovi za tekuće i inv. održavanje</t>
  </si>
  <si>
    <t>AKTIVNOST A403002 IZGRADNJA I UREĐENJE OBJEKATA, NABAVA I ODRŽAV. OPREME</t>
  </si>
  <si>
    <t>Uredska oprema i namještaj</t>
  </si>
  <si>
    <t>Reprezentacija</t>
  </si>
  <si>
    <t>Negativne tečajne razlike i razlike zbog primjene valutne klauzule</t>
  </si>
  <si>
    <t>Kapitalne donacije</t>
  </si>
  <si>
    <t>Ostale naknade troškova zaposlenima</t>
  </si>
  <si>
    <t>PRIHODI IZ NADLEŽNOG PRORAČUNA</t>
  </si>
  <si>
    <t>Službena, radna i zaštitna odjeća i obuća</t>
  </si>
  <si>
    <t>Ostale tekuće donacije</t>
  </si>
  <si>
    <t>Tablica:  SAŽETAK RAČUNA PRIHODA I RASHODA</t>
  </si>
  <si>
    <t>Tablica: SAŽETAK RAČUNA FINANCIRANJA</t>
  </si>
  <si>
    <t>Brojčana znaka i naziv</t>
  </si>
  <si>
    <t>6=5/2*100</t>
  </si>
  <si>
    <t>7=5/3*100</t>
  </si>
  <si>
    <t xml:space="preserve">Indeks </t>
  </si>
  <si>
    <t>RAZLIKA PRIMITAKA I IZDATAKA</t>
  </si>
  <si>
    <t>8 Primici od fin.imovine i zaduživanja</t>
  </si>
  <si>
    <t>5 Izdaci za fin.imovinu i otplate zajmova</t>
  </si>
  <si>
    <t>Preneseni višak/manjak iz predhodnih godina</t>
  </si>
  <si>
    <t>Prenos viška/manjka u sljedeće razdoblje/godinu</t>
  </si>
  <si>
    <t>IZVJEŠTAJ O PRIHODIMA I RASHODIMA PREMA EKONOMSKOJ KLASIFIKACIJI</t>
  </si>
  <si>
    <t>Brojčana oznaka i naziv</t>
  </si>
  <si>
    <t>Brojčana oznaka</t>
  </si>
  <si>
    <t>Naziv</t>
  </si>
  <si>
    <t>Prihodi</t>
  </si>
  <si>
    <t>Višak/manjak prihoda preneseni</t>
  </si>
  <si>
    <t>Rashodi</t>
  </si>
  <si>
    <t>1 Opći prihodi i primici</t>
  </si>
  <si>
    <t>3 Vlastiti prihodi</t>
  </si>
  <si>
    <t>IZVJEŠTAJ O PRIHODIMA I RASHODIMA PREMA IZVORIMA FINANCIRANJA</t>
  </si>
  <si>
    <t xml:space="preserve">UKUPNO PRIHODI </t>
  </si>
  <si>
    <t>UKUPNO RASHODI</t>
  </si>
  <si>
    <t>4 Prihodi za posebne namjene</t>
  </si>
  <si>
    <t>5 Pomoći</t>
  </si>
  <si>
    <t>6 Donacije</t>
  </si>
  <si>
    <t>1.1.1 Opći prihodi i primici</t>
  </si>
  <si>
    <t>3.2.1 Vlastiti prihodi</t>
  </si>
  <si>
    <t>4.4.1 Prihodi za posebne namjene- Decentralizacija</t>
  </si>
  <si>
    <t>4.8.1 Prihodi za posebne namjene PK</t>
  </si>
  <si>
    <t xml:space="preserve">   5.1.1 Pomoći </t>
  </si>
  <si>
    <t xml:space="preserve">   5.3.1 Pomoći EU</t>
  </si>
  <si>
    <t xml:space="preserve">   6.2.1 Donacije</t>
  </si>
  <si>
    <t>1.1.2 Opći prihodi i primici-prenesena sredstva</t>
  </si>
  <si>
    <t>3.2.2 Vlastiti prihodi-prenesena sredstva</t>
  </si>
  <si>
    <t xml:space="preserve">   5.4.1 Pomoći PK</t>
  </si>
  <si>
    <t xml:space="preserve">   6.2.2 Donacije-prenesena sredstva</t>
  </si>
  <si>
    <t xml:space="preserve">   5.4.2 Pomoći PK-prenesena sredstva</t>
  </si>
  <si>
    <t>4.8.2 Prihodi za posebne namjene PK-prenesena sredstva</t>
  </si>
  <si>
    <t>UKUPNO</t>
  </si>
  <si>
    <t>IZVOR 5.4.1 POMOĆI PK</t>
  </si>
  <si>
    <t>TEKUĆI PROJEKT T400110 FINANCIRANJE TROŠKOVA PREHRANE ZA UČENIKE OŠ</t>
  </si>
  <si>
    <t>Ostali rashod za zaposlene</t>
  </si>
  <si>
    <t>RKP 12085 OŠ PETRA HEKTOROVIĆA STARI GRAD</t>
  </si>
  <si>
    <t>Tekući plan 2024.</t>
  </si>
  <si>
    <t xml:space="preserve">   5.3.2 Pomoći EU - prenesena sredstva</t>
  </si>
  <si>
    <t>IZVOR 5.3.1 - POMOĆI EU ZA PK</t>
  </si>
  <si>
    <t>IZVOR 5.3.2- POMOĆI EU - prenesena sredstva</t>
  </si>
  <si>
    <t xml:space="preserve">IZVOR 5.1.1- POMOĆI </t>
  </si>
  <si>
    <t>1.1.2 Opći prihodi i primici - prenesena sredstva</t>
  </si>
  <si>
    <t>Materijal i djelovi za tekuće i investicijsko održavanje</t>
  </si>
  <si>
    <t>Razdjel 004 UPRAVNI ODJEL ZA PROSVJETU</t>
  </si>
  <si>
    <t>Sportska i glazbena oprema</t>
  </si>
  <si>
    <t>Tekući prijenos između PK istog proračuna temeljem prijenpsa EU sredstava</t>
  </si>
  <si>
    <t>Usluge ažuriranja računalnih baza</t>
  </si>
  <si>
    <t>Tuzemne članarine</t>
  </si>
  <si>
    <t>Izvorni plan/Rebalans 2025.</t>
  </si>
  <si>
    <t>Tekući plan 2025.</t>
  </si>
  <si>
    <t>Izvorni plan/    Rebalans 2025.</t>
  </si>
  <si>
    <t>IZVORNI  PLAN / REBALANS 2025.</t>
  </si>
  <si>
    <t>TEKUĆI PLAN 2025.</t>
  </si>
  <si>
    <t>Valentina Jakelić</t>
  </si>
  <si>
    <t>IZVORNI PLAN/    REBALANS 2025.</t>
  </si>
  <si>
    <t>Predsjednica školskog odbora:</t>
  </si>
  <si>
    <t>Komunikacijska oprema</t>
  </si>
  <si>
    <t xml:space="preserve">   5.1.2 Pomoći - prenesena sredstva</t>
  </si>
  <si>
    <t>AKTIVNOST T400122 ULJP 2021.-2027.UČIMO ZAJEDNO VII</t>
  </si>
  <si>
    <t>IZVOR 5.1.2- POMOĆI - prenesena sredstva</t>
  </si>
  <si>
    <t>IZVOR 3.2.2 - VLASTITI PRIHODI - PRENESENA SREDSTVA</t>
  </si>
  <si>
    <t>Upravne i administrativne pristojbe</t>
  </si>
  <si>
    <t>Komunikacijski uređaji</t>
  </si>
  <si>
    <t>Naknade za rad predstavnika izvršnih tijela, povjerenstva isl.</t>
  </si>
  <si>
    <t>Izvršenje  31.12.2024.</t>
  </si>
  <si>
    <t>Izvršenje  31.12.2025.</t>
  </si>
  <si>
    <t>GODIŠNJI  IZVJEŠTAJ O IZVRŠENJU FINANCIJSKOG PLANA OŠ Petra Hektorovića Stari Grad za 2025. godinu</t>
  </si>
  <si>
    <t>Godišnji Financijski plan OŠ Petra Hektorovića Stari Grad za 2025. godinu ostvaren je kako slijedi:</t>
  </si>
  <si>
    <t>Godišnji izvještaj izvršenja financijskog plana za 2025.godinu čini izvršenje prihoda i rashoda te primitaka i izdataka po ekonomskoj klasifikaciji  te izvršenje rashoda prema izvorima i programskoj klasifikaciji.</t>
  </si>
  <si>
    <t>GODIŠNJI IZVJEŠTAJ O IZVRŠENJU FINANCIJSKOG PLANA ZA 2025.g.</t>
  </si>
  <si>
    <t xml:space="preserve"> IZVJEŠTAJ O IZVRŠENJU GODIŠNJEG FINANCIJSKOG PLANA ZA 2025. GOD. </t>
  </si>
  <si>
    <t>IZVRŠENJE  31.12.2025.</t>
  </si>
  <si>
    <t>Prihodi od pruženih usluga</t>
  </si>
  <si>
    <t>TEKUĆI PROJEKT T400101 Školski medni dan</t>
  </si>
  <si>
    <t xml:space="preserve">IZVOR 5.1.1 POMOĆI </t>
  </si>
  <si>
    <t xml:space="preserve">IZVOR 3.2.1 - VLASTITI PRIHODI </t>
  </si>
  <si>
    <t>AKTIVNOST A400125 KNJIŽNIČNA GRAĐA U ŠKOLSKIM KNJIŽNICAMA</t>
  </si>
  <si>
    <t>IZVJEŠTAJ O  IZVRŠENJU GODIŠNJEG FINANCIJSKOG PLANA ZA 2025. GOD.</t>
  </si>
  <si>
    <t>IZVRŠENJE 31.12.2025.</t>
  </si>
  <si>
    <t>Oprema za održavanje i zaštitu</t>
  </si>
  <si>
    <t>IZVOR 5.1.1 - POMOĆI</t>
  </si>
  <si>
    <t>IZVOR 1.1.1 OPĆI PRIHODI I PRIMICI</t>
  </si>
  <si>
    <t>Negativne tečajne razlike</t>
  </si>
  <si>
    <t>AKTIVNOST A400103 NATJECANJA, MANIFESTACIJE I OSTALO</t>
  </si>
  <si>
    <t>Ostale naknade građanima i kućanstvima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</si>
</sst>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b/>
      <sz val="11"/>
      <color rgb="FF002060"/>
      <name val="Calibri"/>
      <family val="2"/>
    </font>
    <font>
      <b/>
      <sz val="11"/>
      <color rgb="FF002060"/>
      <name val="Calibri"/>
      <family val="2"/>
      <charset val="238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2060"/>
      <name val="Arial"/>
      <family val="2"/>
      <charset val="238"/>
    </font>
    <font>
      <sz val="10"/>
      <color rgb="FF002060"/>
      <name val="Arial"/>
      <family val="2"/>
      <charset val="238"/>
    </font>
    <font>
      <b/>
      <i/>
      <sz val="10"/>
      <color rgb="FF002060"/>
      <name val="Arial"/>
      <family val="2"/>
      <charset val="238"/>
    </font>
    <font>
      <i/>
      <sz val="10"/>
      <color rgb="FF00206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35" fillId="0" borderId="0"/>
    <xf numFmtId="0" fontId="40" fillId="0" borderId="0"/>
    <xf numFmtId="0" fontId="1" fillId="0" borderId="0"/>
    <xf numFmtId="0" fontId="41" fillId="0" borderId="0"/>
    <xf numFmtId="0" fontId="1" fillId="0" borderId="0"/>
    <xf numFmtId="0" fontId="1" fillId="0" borderId="0"/>
  </cellStyleXfs>
  <cellXfs count="450">
    <xf numFmtId="0" fontId="0" fillId="0" borderId="0" xfId="0"/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wrapText="1"/>
    </xf>
    <xf numFmtId="0" fontId="0" fillId="0" borderId="11" xfId="0" applyBorder="1"/>
    <xf numFmtId="0" fontId="0" fillId="0" borderId="13" xfId="0" applyBorder="1"/>
    <xf numFmtId="0" fontId="23" fillId="0" borderId="11" xfId="0" applyFont="1" applyBorder="1"/>
    <xf numFmtId="0" fontId="23" fillId="36" borderId="11" xfId="0" applyFont="1" applyFill="1" applyBorder="1"/>
    <xf numFmtId="0" fontId="0" fillId="36" borderId="11" xfId="0" applyFill="1" applyBorder="1"/>
    <xf numFmtId="0" fontId="25" fillId="0" borderId="11" xfId="0" applyFont="1" applyBorder="1"/>
    <xf numFmtId="0" fontId="0" fillId="0" borderId="11" xfId="0" applyBorder="1" applyAlignment="1">
      <alignment horizontal="left"/>
    </xf>
    <xf numFmtId="0" fontId="35" fillId="0" borderId="11" xfId="0" applyFont="1" applyBorder="1"/>
    <xf numFmtId="4" fontId="24" fillId="0" borderId="11" xfId="0" applyNumberFormat="1" applyFont="1" applyBorder="1" applyAlignment="1">
      <alignment horizontal="right"/>
    </xf>
    <xf numFmtId="0" fontId="28" fillId="0" borderId="11" xfId="0" applyFont="1" applyBorder="1"/>
    <xf numFmtId="4" fontId="28" fillId="0" borderId="11" xfId="0" applyNumberFormat="1" applyFont="1" applyBorder="1" applyAlignment="1">
      <alignment horizontal="right"/>
    </xf>
    <xf numFmtId="0" fontId="26" fillId="0" borderId="11" xfId="0" applyFont="1" applyBorder="1"/>
    <xf numFmtId="4" fontId="26" fillId="0" borderId="11" xfId="0" applyNumberFormat="1" applyFont="1" applyBorder="1" applyAlignment="1">
      <alignment horizontal="right"/>
    </xf>
    <xf numFmtId="4" fontId="31" fillId="0" borderId="11" xfId="0" applyNumberFormat="1" applyFont="1" applyBorder="1" applyAlignment="1">
      <alignment horizontal="right"/>
    </xf>
    <xf numFmtId="4" fontId="32" fillId="0" borderId="11" xfId="0" applyNumberFormat="1" applyFont="1" applyBorder="1" applyAlignment="1">
      <alignment horizontal="right"/>
    </xf>
    <xf numFmtId="0" fontId="26" fillId="0" borderId="11" xfId="0" applyFont="1" applyBorder="1" applyAlignment="1">
      <alignment vertical="center"/>
    </xf>
    <xf numFmtId="4" fontId="26" fillId="0" borderId="11" xfId="0" applyNumberFormat="1" applyFont="1" applyBorder="1" applyAlignment="1">
      <alignment horizontal="right" vertical="center"/>
    </xf>
    <xf numFmtId="4" fontId="31" fillId="0" borderId="11" xfId="0" applyNumberFormat="1" applyFont="1" applyBorder="1" applyAlignment="1">
      <alignment horizontal="right" vertical="center"/>
    </xf>
    <xf numFmtId="4" fontId="34" fillId="0" borderId="11" xfId="0" applyNumberFormat="1" applyFont="1" applyBorder="1" applyAlignment="1">
      <alignment horizontal="right"/>
    </xf>
    <xf numFmtId="0" fontId="29" fillId="0" borderId="11" xfId="0" applyFont="1" applyBorder="1"/>
    <xf numFmtId="4" fontId="30" fillId="0" borderId="11" xfId="0" applyNumberFormat="1" applyFont="1" applyBorder="1" applyAlignment="1">
      <alignment horizontal="right"/>
    </xf>
    <xf numFmtId="4" fontId="29" fillId="0" borderId="11" xfId="0" applyNumberFormat="1" applyFont="1" applyBorder="1" applyAlignment="1">
      <alignment horizontal="right"/>
    </xf>
    <xf numFmtId="0" fontId="32" fillId="0" borderId="11" xfId="0" applyFont="1" applyBorder="1"/>
    <xf numFmtId="0" fontId="31" fillId="0" borderId="11" xfId="0" applyFont="1" applyBorder="1" applyAlignment="1">
      <alignment horizontal="right"/>
    </xf>
    <xf numFmtId="0" fontId="32" fillId="0" borderId="11" xfId="0" applyFont="1" applyBorder="1" applyAlignment="1">
      <alignment horizontal="right"/>
    </xf>
    <xf numFmtId="0" fontId="33" fillId="0" borderId="11" xfId="0" applyFont="1" applyBorder="1"/>
    <xf numFmtId="49" fontId="32" fillId="0" borderId="11" xfId="0" applyNumberFormat="1" applyFont="1" applyBorder="1" applyAlignment="1">
      <alignment horizontal="left"/>
    </xf>
    <xf numFmtId="49" fontId="32" fillId="0" borderId="11" xfId="0" applyNumberFormat="1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6" fillId="35" borderId="0" xfId="42" applyFont="1" applyFill="1" applyAlignment="1">
      <alignment horizontal="center" vertical="center" wrapText="1"/>
    </xf>
    <xf numFmtId="0" fontId="37" fillId="35" borderId="0" xfId="42" applyFont="1" applyFill="1" applyAlignment="1">
      <alignment vertical="center" wrapText="1"/>
    </xf>
    <xf numFmtId="3" fontId="38" fillId="35" borderId="15" xfId="42" applyNumberFormat="1" applyFont="1" applyFill="1" applyBorder="1" applyAlignment="1">
      <alignment horizontal="right" vertical="center"/>
    </xf>
    <xf numFmtId="3" fontId="39" fillId="35" borderId="15" xfId="42" applyNumberFormat="1" applyFont="1" applyFill="1" applyBorder="1" applyAlignment="1">
      <alignment horizontal="left" vertical="center" wrapText="1"/>
    </xf>
    <xf numFmtId="49" fontId="39" fillId="35" borderId="15" xfId="42" applyNumberFormat="1" applyFont="1" applyFill="1" applyBorder="1" applyAlignment="1">
      <alignment horizontal="left" vertical="center" wrapText="1"/>
    </xf>
    <xf numFmtId="4" fontId="20" fillId="0" borderId="10" xfId="0" applyNumberFormat="1" applyFont="1" applyBorder="1" applyAlignment="1">
      <alignment horizontal="center" wrapText="1"/>
    </xf>
    <xf numFmtId="4" fontId="0" fillId="0" borderId="0" xfId="0" applyNumberFormat="1"/>
    <xf numFmtId="49" fontId="31" fillId="0" borderId="11" xfId="0" applyNumberFormat="1" applyFont="1" applyBorder="1" applyAlignment="1">
      <alignment horizontal="center"/>
    </xf>
    <xf numFmtId="0" fontId="0" fillId="36" borderId="0" xfId="0" applyFill="1"/>
    <xf numFmtId="4" fontId="31" fillId="35" borderId="11" xfId="0" applyNumberFormat="1" applyFont="1" applyFill="1" applyBorder="1" applyAlignment="1">
      <alignment horizontal="right"/>
    </xf>
    <xf numFmtId="0" fontId="31" fillId="35" borderId="11" xfId="0" applyFont="1" applyFill="1" applyBorder="1"/>
    <xf numFmtId="0" fontId="31" fillId="35" borderId="11" xfId="0" applyFont="1" applyFill="1" applyBorder="1" applyAlignment="1">
      <alignment horizontal="left"/>
    </xf>
    <xf numFmtId="49" fontId="31" fillId="35" borderId="11" xfId="0" applyNumberFormat="1" applyFont="1" applyFill="1" applyBorder="1" applyAlignment="1">
      <alignment horizontal="center"/>
    </xf>
    <xf numFmtId="4" fontId="26" fillId="35" borderId="11" xfId="0" applyNumberFormat="1" applyFont="1" applyFill="1" applyBorder="1" applyAlignment="1">
      <alignment horizontal="right"/>
    </xf>
    <xf numFmtId="0" fontId="32" fillId="35" borderId="11" xfId="0" applyFont="1" applyFill="1" applyBorder="1"/>
    <xf numFmtId="0" fontId="32" fillId="35" borderId="11" xfId="0" applyFont="1" applyFill="1" applyBorder="1" applyAlignment="1">
      <alignment horizontal="left"/>
    </xf>
    <xf numFmtId="0" fontId="31" fillId="35" borderId="13" xfId="0" applyFont="1" applyFill="1" applyBorder="1"/>
    <xf numFmtId="0" fontId="31" fillId="35" borderId="14" xfId="0" applyFont="1" applyFill="1" applyBorder="1"/>
    <xf numFmtId="0" fontId="31" fillId="35" borderId="12" xfId="0" applyFont="1" applyFill="1" applyBorder="1"/>
    <xf numFmtId="4" fontId="27" fillId="43" borderId="11" xfId="0" applyNumberFormat="1" applyFont="1" applyFill="1" applyBorder="1" applyAlignment="1">
      <alignment horizontal="right"/>
    </xf>
    <xf numFmtId="4" fontId="30" fillId="43" borderId="11" xfId="0" applyNumberFormat="1" applyFont="1" applyFill="1" applyBorder="1" applyAlignment="1">
      <alignment horizontal="right"/>
    </xf>
    <xf numFmtId="0" fontId="26" fillId="44" borderId="11" xfId="0" applyFont="1" applyFill="1" applyBorder="1"/>
    <xf numFmtId="0" fontId="28" fillId="44" borderId="11" xfId="0" applyFont="1" applyFill="1" applyBorder="1"/>
    <xf numFmtId="4" fontId="26" fillId="44" borderId="11" xfId="0" applyNumberFormat="1" applyFont="1" applyFill="1" applyBorder="1" applyAlignment="1">
      <alignment horizontal="right"/>
    </xf>
    <xf numFmtId="4" fontId="31" fillId="44" borderId="11" xfId="0" applyNumberFormat="1" applyFont="1" applyFill="1" applyBorder="1" applyAlignment="1">
      <alignment horizontal="right"/>
    </xf>
    <xf numFmtId="0" fontId="30" fillId="45" borderId="11" xfId="0" applyFont="1" applyFill="1" applyBorder="1"/>
    <xf numFmtId="4" fontId="30" fillId="45" borderId="11" xfId="0" applyNumberFormat="1" applyFont="1" applyFill="1" applyBorder="1" applyAlignment="1">
      <alignment horizontal="right"/>
    </xf>
    <xf numFmtId="4" fontId="27" fillId="45" borderId="11" xfId="0" applyNumberFormat="1" applyFont="1" applyFill="1" applyBorder="1" applyAlignment="1">
      <alignment horizontal="right"/>
    </xf>
    <xf numFmtId="0" fontId="32" fillId="44" borderId="11" xfId="0" applyFont="1" applyFill="1" applyBorder="1"/>
    <xf numFmtId="0" fontId="32" fillId="44" borderId="11" xfId="0" applyFont="1" applyFill="1" applyBorder="1" applyAlignment="1">
      <alignment horizontal="left"/>
    </xf>
    <xf numFmtId="49" fontId="31" fillId="44" borderId="11" xfId="0" applyNumberFormat="1" applyFont="1" applyFill="1" applyBorder="1" applyAlignment="1">
      <alignment horizontal="center"/>
    </xf>
    <xf numFmtId="4" fontId="20" fillId="33" borderId="18" xfId="0" applyNumberFormat="1" applyFont="1" applyFill="1" applyBorder="1" applyAlignment="1">
      <alignment horizontal="center" wrapText="1"/>
    </xf>
    <xf numFmtId="0" fontId="28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1" fillId="44" borderId="11" xfId="0" applyFont="1" applyFill="1" applyBorder="1"/>
    <xf numFmtId="0" fontId="26" fillId="44" borderId="11" xfId="0" applyFont="1" applyFill="1" applyBorder="1" applyAlignment="1">
      <alignment horizontal="left"/>
    </xf>
    <xf numFmtId="0" fontId="31" fillId="44" borderId="11" xfId="0" applyFont="1" applyFill="1" applyBorder="1" applyAlignment="1">
      <alignment horizontal="left"/>
    </xf>
    <xf numFmtId="0" fontId="30" fillId="43" borderId="11" xfId="0" applyFont="1" applyFill="1" applyBorder="1"/>
    <xf numFmtId="0" fontId="31" fillId="0" borderId="11" xfId="0" applyFont="1" applyBorder="1"/>
    <xf numFmtId="0" fontId="26" fillId="0" borderId="11" xfId="0" applyFont="1" applyBorder="1" applyAlignment="1">
      <alignment horizontal="left"/>
    </xf>
    <xf numFmtId="4" fontId="26" fillId="44" borderId="11" xfId="0" applyNumberFormat="1" applyFont="1" applyFill="1" applyBorder="1" applyAlignment="1">
      <alignment horizontal="right" vertical="center"/>
    </xf>
    <xf numFmtId="4" fontId="20" fillId="47" borderId="10" xfId="0" applyNumberFormat="1" applyFont="1" applyFill="1" applyBorder="1" applyAlignment="1">
      <alignment horizontal="center" wrapText="1"/>
    </xf>
    <xf numFmtId="4" fontId="20" fillId="33" borderId="24" xfId="0" applyNumberFormat="1" applyFont="1" applyFill="1" applyBorder="1" applyAlignment="1">
      <alignment horizontal="center" wrapText="1"/>
    </xf>
    <xf numFmtId="4" fontId="21" fillId="39" borderId="18" xfId="0" applyNumberFormat="1" applyFont="1" applyFill="1" applyBorder="1" applyAlignment="1">
      <alignment horizontal="center" wrapText="1"/>
    </xf>
    <xf numFmtId="0" fontId="20" fillId="35" borderId="37" xfId="0" applyFont="1" applyFill="1" applyBorder="1" applyAlignment="1">
      <alignment horizontal="left" vertical="center" wrapText="1"/>
    </xf>
    <xf numFmtId="0" fontId="20" fillId="35" borderId="40" xfId="0" applyFont="1" applyFill="1" applyBorder="1" applyAlignment="1">
      <alignment horizontal="left" vertical="center" wrapText="1"/>
    </xf>
    <xf numFmtId="4" fontId="20" fillId="0" borderId="42" xfId="0" applyNumberFormat="1" applyFont="1" applyBorder="1" applyAlignment="1">
      <alignment horizontal="center" wrapText="1"/>
    </xf>
    <xf numFmtId="4" fontId="20" fillId="47" borderId="42" xfId="0" applyNumberFormat="1" applyFont="1" applyFill="1" applyBorder="1" applyAlignment="1">
      <alignment horizontal="center" wrapText="1"/>
    </xf>
    <xf numFmtId="4" fontId="20" fillId="0" borderId="19" xfId="0" applyNumberFormat="1" applyFont="1" applyBorder="1" applyAlignment="1">
      <alignment horizontal="center" wrapText="1"/>
    </xf>
    <xf numFmtId="4" fontId="20" fillId="47" borderId="19" xfId="0" applyNumberFormat="1" applyFont="1" applyFill="1" applyBorder="1" applyAlignment="1">
      <alignment horizontal="center" wrapText="1"/>
    </xf>
    <xf numFmtId="4" fontId="20" fillId="33" borderId="36" xfId="0" applyNumberFormat="1" applyFont="1" applyFill="1" applyBorder="1" applyAlignment="1">
      <alignment horizontal="center" wrapText="1"/>
    </xf>
    <xf numFmtId="4" fontId="20" fillId="47" borderId="18" xfId="0" applyNumberFormat="1" applyFont="1" applyFill="1" applyBorder="1" applyAlignment="1">
      <alignment horizontal="center" wrapText="1"/>
    </xf>
    <xf numFmtId="4" fontId="20" fillId="33" borderId="42" xfId="0" applyNumberFormat="1" applyFont="1" applyFill="1" applyBorder="1" applyAlignment="1">
      <alignment horizontal="right" wrapText="1"/>
    </xf>
    <xf numFmtId="4" fontId="20" fillId="33" borderId="10" xfId="0" applyNumberFormat="1" applyFont="1" applyFill="1" applyBorder="1" applyAlignment="1">
      <alignment horizontal="right" wrapText="1"/>
    </xf>
    <xf numFmtId="4" fontId="20" fillId="33" borderId="19" xfId="0" applyNumberFormat="1" applyFont="1" applyFill="1" applyBorder="1" applyAlignment="1">
      <alignment horizontal="right" wrapText="1"/>
    </xf>
    <xf numFmtId="4" fontId="20" fillId="39" borderId="18" xfId="0" applyNumberFormat="1" applyFont="1" applyFill="1" applyBorder="1" applyAlignment="1">
      <alignment horizontal="right" wrapText="1"/>
    </xf>
    <xf numFmtId="0" fontId="21" fillId="39" borderId="18" xfId="0" applyFont="1" applyFill="1" applyBorder="1" applyAlignment="1">
      <alignment horizontal="left" wrapText="1"/>
    </xf>
    <xf numFmtId="0" fontId="34" fillId="0" borderId="46" xfId="0" applyFont="1" applyBorder="1" applyAlignment="1">
      <alignment horizontal="left" wrapText="1"/>
    </xf>
    <xf numFmtId="4" fontId="21" fillId="0" borderId="24" xfId="0" applyNumberFormat="1" applyFont="1" applyBorder="1" applyAlignment="1">
      <alignment horizontal="center" wrapText="1"/>
    </xf>
    <xf numFmtId="4" fontId="20" fillId="47" borderId="48" xfId="0" applyNumberFormat="1" applyFont="1" applyFill="1" applyBorder="1" applyAlignment="1">
      <alignment horizontal="center" wrapText="1"/>
    </xf>
    <xf numFmtId="4" fontId="20" fillId="33" borderId="49" xfId="0" applyNumberFormat="1" applyFont="1" applyFill="1" applyBorder="1" applyAlignment="1">
      <alignment horizontal="center" wrapText="1"/>
    </xf>
    <xf numFmtId="0" fontId="25" fillId="0" borderId="35" xfId="0" applyFont="1" applyBorder="1"/>
    <xf numFmtId="0" fontId="29" fillId="43" borderId="17" xfId="0" applyFont="1" applyFill="1" applyBorder="1" applyAlignment="1">
      <alignment horizontal="left"/>
    </xf>
    <xf numFmtId="0" fontId="25" fillId="43" borderId="17" xfId="0" applyFont="1" applyFill="1" applyBorder="1"/>
    <xf numFmtId="0" fontId="26" fillId="48" borderId="39" xfId="0" applyFont="1" applyFill="1" applyBorder="1" applyAlignment="1">
      <alignment wrapText="1"/>
    </xf>
    <xf numFmtId="0" fontId="27" fillId="48" borderId="32" xfId="0" applyFont="1" applyFill="1" applyBorder="1"/>
    <xf numFmtId="0" fontId="21" fillId="33" borderId="24" xfId="0" applyFont="1" applyFill="1" applyBorder="1" applyAlignment="1">
      <alignment horizontal="left" wrapText="1"/>
    </xf>
    <xf numFmtId="4" fontId="28" fillId="46" borderId="11" xfId="0" applyNumberFormat="1" applyFont="1" applyFill="1" applyBorder="1" applyAlignment="1">
      <alignment horizontal="right"/>
    </xf>
    <xf numFmtId="4" fontId="31" fillId="46" borderId="11" xfId="0" applyNumberFormat="1" applyFont="1" applyFill="1" applyBorder="1" applyAlignment="1">
      <alignment horizontal="right"/>
    </xf>
    <xf numFmtId="4" fontId="32" fillId="46" borderId="11" xfId="0" applyNumberFormat="1" applyFont="1" applyFill="1" applyBorder="1" applyAlignment="1">
      <alignment horizontal="right"/>
    </xf>
    <xf numFmtId="4" fontId="26" fillId="46" borderId="11" xfId="0" applyNumberFormat="1" applyFont="1" applyFill="1" applyBorder="1" applyAlignment="1">
      <alignment horizontal="right"/>
    </xf>
    <xf numFmtId="4" fontId="26" fillId="46" borderId="11" xfId="0" applyNumberFormat="1" applyFont="1" applyFill="1" applyBorder="1" applyAlignment="1">
      <alignment horizontal="right" vertical="center"/>
    </xf>
    <xf numFmtId="4" fontId="34" fillId="46" borderId="11" xfId="0" applyNumberFormat="1" applyFont="1" applyFill="1" applyBorder="1" applyAlignment="1">
      <alignment horizontal="right"/>
    </xf>
    <xf numFmtId="4" fontId="30" fillId="46" borderId="11" xfId="0" applyNumberFormat="1" applyFont="1" applyFill="1" applyBorder="1" applyAlignment="1">
      <alignment horizontal="right"/>
    </xf>
    <xf numFmtId="4" fontId="29" fillId="46" borderId="11" xfId="0" applyNumberFormat="1" applyFont="1" applyFill="1" applyBorder="1" applyAlignment="1">
      <alignment horizontal="right"/>
    </xf>
    <xf numFmtId="4" fontId="24" fillId="46" borderId="11" xfId="0" applyNumberFormat="1" applyFont="1" applyFill="1" applyBorder="1" applyAlignment="1">
      <alignment horizontal="right"/>
    </xf>
    <xf numFmtId="0" fontId="26" fillId="48" borderId="38" xfId="0" applyFont="1" applyFill="1" applyBorder="1" applyAlignment="1">
      <alignment horizontal="center" vertical="center" wrapText="1"/>
    </xf>
    <xf numFmtId="0" fontId="27" fillId="48" borderId="30" xfId="0" applyFont="1" applyFill="1" applyBorder="1" applyAlignment="1">
      <alignment horizontal="center"/>
    </xf>
    <xf numFmtId="0" fontId="27" fillId="48" borderId="31" xfId="0" applyFont="1" applyFill="1" applyBorder="1" applyAlignment="1">
      <alignment horizontal="center"/>
    </xf>
    <xf numFmtId="4" fontId="27" fillId="43" borderId="17" xfId="0" applyNumberFormat="1" applyFont="1" applyFill="1" applyBorder="1" applyAlignment="1">
      <alignment horizontal="right"/>
    </xf>
    <xf numFmtId="0" fontId="19" fillId="48" borderId="18" xfId="0" applyFont="1" applyFill="1" applyBorder="1" applyAlignment="1">
      <alignment horizontal="center" vertical="center" wrapText="1"/>
    </xf>
    <xf numFmtId="2" fontId="20" fillId="35" borderId="38" xfId="0" applyNumberFormat="1" applyFont="1" applyFill="1" applyBorder="1" applyAlignment="1">
      <alignment horizontal="center" vertical="center" wrapText="1"/>
    </xf>
    <xf numFmtId="2" fontId="20" fillId="47" borderId="38" xfId="0" applyNumberFormat="1" applyFont="1" applyFill="1" applyBorder="1" applyAlignment="1">
      <alignment horizontal="center" vertical="center" wrapText="1"/>
    </xf>
    <xf numFmtId="2" fontId="20" fillId="35" borderId="11" xfId="0" applyNumberFormat="1" applyFont="1" applyFill="1" applyBorder="1" applyAlignment="1">
      <alignment horizontal="center" vertical="center" wrapText="1"/>
    </xf>
    <xf numFmtId="2" fontId="20" fillId="47" borderId="11" xfId="0" applyNumberFormat="1" applyFont="1" applyFill="1" applyBorder="1" applyAlignment="1">
      <alignment horizontal="center" vertical="center" wrapText="1"/>
    </xf>
    <xf numFmtId="2" fontId="34" fillId="0" borderId="35" xfId="0" applyNumberFormat="1" applyFont="1" applyBorder="1" applyAlignment="1">
      <alignment horizontal="center"/>
    </xf>
    <xf numFmtId="2" fontId="34" fillId="47" borderId="35" xfId="0" applyNumberFormat="1" applyFont="1" applyFill="1" applyBorder="1" applyAlignment="1">
      <alignment horizontal="center"/>
    </xf>
    <xf numFmtId="4" fontId="34" fillId="0" borderId="18" xfId="0" applyNumberFormat="1" applyFont="1" applyBorder="1" applyAlignment="1">
      <alignment horizontal="center"/>
    </xf>
    <xf numFmtId="4" fontId="34" fillId="47" borderId="18" xfId="0" applyNumberFormat="1" applyFont="1" applyFill="1" applyBorder="1" applyAlignment="1">
      <alignment horizontal="center"/>
    </xf>
    <xf numFmtId="4" fontId="20" fillId="35" borderId="35" xfId="0" applyNumberFormat="1" applyFont="1" applyFill="1" applyBorder="1" applyAlignment="1">
      <alignment horizontal="right" vertical="center" wrapText="1"/>
    </xf>
    <xf numFmtId="4" fontId="20" fillId="35" borderId="47" xfId="0" applyNumberFormat="1" applyFont="1" applyFill="1" applyBorder="1" applyAlignment="1">
      <alignment horizontal="right" vertical="center" wrapText="1"/>
    </xf>
    <xf numFmtId="4" fontId="20" fillId="35" borderId="38" xfId="0" applyNumberFormat="1" applyFont="1" applyFill="1" applyBorder="1" applyAlignment="1">
      <alignment horizontal="right" vertical="center" wrapText="1"/>
    </xf>
    <xf numFmtId="4" fontId="20" fillId="35" borderId="39" xfId="0" applyNumberFormat="1" applyFont="1" applyFill="1" applyBorder="1" applyAlignment="1">
      <alignment horizontal="right" vertical="center" wrapText="1"/>
    </xf>
    <xf numFmtId="4" fontId="20" fillId="35" borderId="11" xfId="0" applyNumberFormat="1" applyFont="1" applyFill="1" applyBorder="1" applyAlignment="1">
      <alignment horizontal="right" vertical="center" wrapText="1"/>
    </xf>
    <xf numFmtId="4" fontId="20" fillId="35" borderId="41" xfId="0" applyNumberFormat="1" applyFont="1" applyFill="1" applyBorder="1" applyAlignment="1">
      <alignment horizontal="right" vertical="center" wrapText="1"/>
    </xf>
    <xf numFmtId="4" fontId="34" fillId="0" borderId="56" xfId="0" applyNumberFormat="1" applyFont="1" applyBorder="1" applyAlignment="1">
      <alignment horizontal="center"/>
    </xf>
    <xf numFmtId="4" fontId="20" fillId="35" borderId="18" xfId="0" applyNumberFormat="1" applyFont="1" applyFill="1" applyBorder="1" applyAlignment="1">
      <alignment horizontal="right" vertical="center" wrapText="1"/>
    </xf>
    <xf numFmtId="0" fontId="31" fillId="35" borderId="11" xfId="0" applyFont="1" applyFill="1" applyBorder="1" applyAlignment="1">
      <alignment horizontal="right"/>
    </xf>
    <xf numFmtId="4" fontId="28" fillId="35" borderId="11" xfId="0" applyNumberFormat="1" applyFont="1" applyFill="1" applyBorder="1" applyAlignment="1">
      <alignment horizontal="right"/>
    </xf>
    <xf numFmtId="4" fontId="30" fillId="35" borderId="11" xfId="0" applyNumberFormat="1" applyFont="1" applyFill="1" applyBorder="1" applyAlignment="1">
      <alignment horizontal="right"/>
    </xf>
    <xf numFmtId="0" fontId="30" fillId="35" borderId="11" xfId="0" applyFont="1" applyFill="1" applyBorder="1" applyAlignment="1">
      <alignment horizontal="right"/>
    </xf>
    <xf numFmtId="0" fontId="29" fillId="35" borderId="11" xfId="0" applyFont="1" applyFill="1" applyBorder="1"/>
    <xf numFmtId="4" fontId="29" fillId="35" borderId="11" xfId="0" applyNumberFormat="1" applyFont="1" applyFill="1" applyBorder="1" applyAlignment="1">
      <alignment horizontal="right"/>
    </xf>
    <xf numFmtId="0" fontId="32" fillId="0" borderId="35" xfId="0" applyFont="1" applyBorder="1"/>
    <xf numFmtId="0" fontId="32" fillId="0" borderId="35" xfId="0" applyFont="1" applyBorder="1" applyAlignment="1">
      <alignment horizontal="left"/>
    </xf>
    <xf numFmtId="4" fontId="32" fillId="0" borderId="35" xfId="0" applyNumberFormat="1" applyFont="1" applyBorder="1" applyAlignment="1">
      <alignment horizontal="right"/>
    </xf>
    <xf numFmtId="4" fontId="32" fillId="46" borderId="35" xfId="0" applyNumberFormat="1" applyFont="1" applyFill="1" applyBorder="1" applyAlignment="1">
      <alignment horizontal="right"/>
    </xf>
    <xf numFmtId="4" fontId="28" fillId="0" borderId="35" xfId="0" applyNumberFormat="1" applyFont="1" applyBorder="1" applyAlignment="1">
      <alignment horizontal="right"/>
    </xf>
    <xf numFmtId="0" fontId="27" fillId="43" borderId="57" xfId="0" applyFont="1" applyFill="1" applyBorder="1" applyAlignment="1">
      <alignment horizontal="center"/>
    </xf>
    <xf numFmtId="4" fontId="27" fillId="43" borderId="58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center"/>
    </xf>
    <xf numFmtId="4" fontId="24" fillId="0" borderId="41" xfId="0" applyNumberFormat="1" applyFont="1" applyBorder="1" applyAlignment="1">
      <alignment horizontal="right"/>
    </xf>
    <xf numFmtId="0" fontId="26" fillId="44" borderId="40" xfId="0" applyFont="1" applyFill="1" applyBorder="1"/>
    <xf numFmtId="4" fontId="26" fillId="44" borderId="41" xfId="0" applyNumberFormat="1" applyFont="1" applyFill="1" applyBorder="1" applyAlignment="1">
      <alignment horizontal="right"/>
    </xf>
    <xf numFmtId="0" fontId="28" fillId="0" borderId="40" xfId="0" applyFont="1" applyBorder="1"/>
    <xf numFmtId="4" fontId="28" fillId="0" borderId="41" xfId="0" applyNumberFormat="1" applyFont="1" applyBorder="1" applyAlignment="1">
      <alignment horizontal="right"/>
    </xf>
    <xf numFmtId="4" fontId="26" fillId="0" borderId="41" xfId="0" applyNumberFormat="1" applyFont="1" applyBorder="1" applyAlignment="1">
      <alignment horizontal="right"/>
    </xf>
    <xf numFmtId="4" fontId="32" fillId="0" borderId="41" xfId="0" applyNumberFormat="1" applyFont="1" applyBorder="1" applyAlignment="1">
      <alignment horizontal="right"/>
    </xf>
    <xf numFmtId="4" fontId="31" fillId="44" borderId="41" xfId="0" applyNumberFormat="1" applyFont="1" applyFill="1" applyBorder="1" applyAlignment="1">
      <alignment horizontal="right"/>
    </xf>
    <xf numFmtId="4" fontId="31" fillId="0" borderId="41" xfId="0" applyNumberFormat="1" applyFont="1" applyBorder="1" applyAlignment="1">
      <alignment horizontal="right"/>
    </xf>
    <xf numFmtId="0" fontId="25" fillId="0" borderId="40" xfId="0" applyFont="1" applyBorder="1"/>
    <xf numFmtId="0" fontId="29" fillId="0" borderId="40" xfId="0" applyFont="1" applyBorder="1"/>
    <xf numFmtId="4" fontId="30" fillId="0" borderId="41" xfId="0" applyNumberFormat="1" applyFont="1" applyBorder="1" applyAlignment="1">
      <alignment horizontal="right"/>
    </xf>
    <xf numFmtId="0" fontId="30" fillId="45" borderId="40" xfId="0" applyFont="1" applyFill="1" applyBorder="1"/>
    <xf numFmtId="4" fontId="30" fillId="45" borderId="41" xfId="0" applyNumberFormat="1" applyFont="1" applyFill="1" applyBorder="1" applyAlignment="1">
      <alignment horizontal="right"/>
    </xf>
    <xf numFmtId="0" fontId="30" fillId="43" borderId="40" xfId="0" applyFont="1" applyFill="1" applyBorder="1"/>
    <xf numFmtId="4" fontId="30" fillId="43" borderId="41" xfId="0" applyNumberFormat="1" applyFont="1" applyFill="1" applyBorder="1" applyAlignment="1">
      <alignment horizontal="right"/>
    </xf>
    <xf numFmtId="0" fontId="30" fillId="0" borderId="40" xfId="0" applyFont="1" applyBorder="1" applyAlignment="1">
      <alignment horizontal="right"/>
    </xf>
    <xf numFmtId="4" fontId="29" fillId="0" borderId="41" xfId="0" applyNumberFormat="1" applyFont="1" applyBorder="1" applyAlignment="1">
      <alignment horizontal="right"/>
    </xf>
    <xf numFmtId="0" fontId="31" fillId="44" borderId="40" xfId="0" applyFont="1" applyFill="1" applyBorder="1"/>
    <xf numFmtId="0" fontId="32" fillId="0" borderId="40" xfId="0" applyFont="1" applyBorder="1"/>
    <xf numFmtId="4" fontId="31" fillId="35" borderId="41" xfId="0" applyNumberFormat="1" applyFont="1" applyFill="1" applyBorder="1" applyAlignment="1">
      <alignment horizontal="right"/>
    </xf>
    <xf numFmtId="4" fontId="32" fillId="35" borderId="41" xfId="0" applyNumberFormat="1" applyFont="1" applyFill="1" applyBorder="1" applyAlignment="1">
      <alignment horizontal="right"/>
    </xf>
    <xf numFmtId="0" fontId="31" fillId="0" borderId="40" xfId="0" applyFont="1" applyBorder="1" applyAlignment="1">
      <alignment horizontal="right"/>
    </xf>
    <xf numFmtId="0" fontId="33" fillId="0" borderId="40" xfId="0" applyFont="1" applyBorder="1"/>
    <xf numFmtId="0" fontId="31" fillId="35" borderId="40" xfId="0" applyFont="1" applyFill="1" applyBorder="1"/>
    <xf numFmtId="4" fontId="31" fillId="35" borderId="47" xfId="0" applyNumberFormat="1" applyFont="1" applyFill="1" applyBorder="1" applyAlignment="1">
      <alignment horizontal="right"/>
    </xf>
    <xf numFmtId="0" fontId="0" fillId="0" borderId="59" xfId="0" applyBorder="1"/>
    <xf numFmtId="4" fontId="21" fillId="35" borderId="11" xfId="0" applyNumberFormat="1" applyFont="1" applyFill="1" applyBorder="1" applyAlignment="1">
      <alignment wrapText="1"/>
    </xf>
    <xf numFmtId="0" fontId="23" fillId="35" borderId="12" xfId="0" applyFont="1" applyFill="1" applyBorder="1"/>
    <xf numFmtId="4" fontId="30" fillId="47" borderId="11" xfId="0" applyNumberFormat="1" applyFont="1" applyFill="1" applyBorder="1" applyAlignment="1">
      <alignment horizontal="right"/>
    </xf>
    <xf numFmtId="4" fontId="29" fillId="47" borderId="11" xfId="0" applyNumberFormat="1" applyFont="1" applyFill="1" applyBorder="1" applyAlignment="1">
      <alignment horizontal="right"/>
    </xf>
    <xf numFmtId="0" fontId="35" fillId="0" borderId="0" xfId="0" applyFont="1" applyAlignment="1">
      <alignment vertical="center" wrapText="1"/>
    </xf>
    <xf numFmtId="0" fontId="23" fillId="35" borderId="11" xfId="0" applyFont="1" applyFill="1" applyBorder="1" applyAlignment="1">
      <alignment horizontal="left" vertical="center" wrapText="1"/>
    </xf>
    <xf numFmtId="0" fontId="43" fillId="35" borderId="11" xfId="0" applyFont="1" applyFill="1" applyBorder="1" applyAlignment="1">
      <alignment horizontal="left" vertical="center" indent="1"/>
    </xf>
    <xf numFmtId="0" fontId="43" fillId="35" borderId="11" xfId="0" applyFont="1" applyFill="1" applyBorder="1" applyAlignment="1">
      <alignment horizontal="left" vertical="center" wrapText="1" indent="1"/>
    </xf>
    <xf numFmtId="0" fontId="42" fillId="35" borderId="11" xfId="0" applyFont="1" applyFill="1" applyBorder="1" applyAlignment="1">
      <alignment horizontal="left" vertical="center" wrapText="1"/>
    </xf>
    <xf numFmtId="0" fontId="44" fillId="0" borderId="18" xfId="0" applyFont="1" applyBorder="1" applyAlignment="1">
      <alignment horizontal="left"/>
    </xf>
    <xf numFmtId="0" fontId="23" fillId="35" borderId="11" xfId="0" applyFont="1" applyFill="1" applyBorder="1" applyAlignment="1">
      <alignment horizontal="left" vertical="top" wrapText="1"/>
    </xf>
    <xf numFmtId="0" fontId="43" fillId="35" borderId="11" xfId="0" applyFont="1" applyFill="1" applyBorder="1" applyAlignment="1">
      <alignment horizontal="left" vertical="center" wrapText="1"/>
    </xf>
    <xf numFmtId="4" fontId="35" fillId="35" borderId="11" xfId="0" applyNumberFormat="1" applyFont="1" applyFill="1" applyBorder="1" applyAlignment="1">
      <alignment horizontal="right"/>
    </xf>
    <xf numFmtId="4" fontId="35" fillId="47" borderId="11" xfId="0" applyNumberFormat="1" applyFont="1" applyFill="1" applyBorder="1" applyAlignment="1">
      <alignment horizontal="right" wrapText="1"/>
    </xf>
    <xf numFmtId="4" fontId="35" fillId="47" borderId="11" xfId="0" applyNumberFormat="1" applyFont="1" applyFill="1" applyBorder="1" applyAlignment="1">
      <alignment horizontal="right"/>
    </xf>
    <xf numFmtId="0" fontId="20" fillId="33" borderId="60" xfId="0" applyFont="1" applyFill="1" applyBorder="1" applyAlignment="1">
      <alignment horizontal="left" wrapText="1"/>
    </xf>
    <xf numFmtId="0" fontId="20" fillId="33" borderId="61" xfId="0" applyFont="1" applyFill="1" applyBorder="1" applyAlignment="1">
      <alignment horizontal="left" wrapText="1"/>
    </xf>
    <xf numFmtId="0" fontId="20" fillId="33" borderId="62" xfId="0" applyFont="1" applyFill="1" applyBorder="1" applyAlignment="1">
      <alignment horizontal="left" wrapText="1"/>
    </xf>
    <xf numFmtId="4" fontId="24" fillId="35" borderId="11" xfId="0" applyNumberFormat="1" applyFont="1" applyFill="1" applyBorder="1" applyAlignment="1">
      <alignment horizontal="right"/>
    </xf>
    <xf numFmtId="4" fontId="45" fillId="0" borderId="11" xfId="0" applyNumberFormat="1" applyFont="1" applyBorder="1"/>
    <xf numFmtId="0" fontId="45" fillId="0" borderId="11" xfId="0" applyFont="1" applyBorder="1"/>
    <xf numFmtId="0" fontId="45" fillId="47" borderId="11" xfId="0" applyFont="1" applyFill="1" applyBorder="1"/>
    <xf numFmtId="4" fontId="46" fillId="0" borderId="11" xfId="0" applyNumberFormat="1" applyFont="1" applyBorder="1"/>
    <xf numFmtId="0" fontId="46" fillId="0" borderId="11" xfId="0" applyFont="1" applyBorder="1"/>
    <xf numFmtId="0" fontId="23" fillId="45" borderId="11" xfId="0" applyFont="1" applyFill="1" applyBorder="1" applyAlignment="1">
      <alignment horizontal="left" vertical="center" wrapText="1"/>
    </xf>
    <xf numFmtId="4" fontId="24" fillId="45" borderId="11" xfId="0" applyNumberFormat="1" applyFont="1" applyFill="1" applyBorder="1" applyAlignment="1">
      <alignment horizontal="right"/>
    </xf>
    <xf numFmtId="4" fontId="35" fillId="45" borderId="11" xfId="0" applyNumberFormat="1" applyFont="1" applyFill="1" applyBorder="1" applyAlignment="1">
      <alignment horizontal="right" wrapText="1"/>
    </xf>
    <xf numFmtId="4" fontId="24" fillId="45" borderId="11" xfId="0" applyNumberFormat="1" applyFont="1" applyFill="1" applyBorder="1" applyAlignment="1">
      <alignment horizontal="right" wrapText="1"/>
    </xf>
    <xf numFmtId="4" fontId="46" fillId="45" borderId="11" xfId="0" applyNumberFormat="1" applyFont="1" applyFill="1" applyBorder="1"/>
    <xf numFmtId="0" fontId="45" fillId="0" borderId="0" xfId="0" applyFont="1"/>
    <xf numFmtId="0" fontId="34" fillId="0" borderId="0" xfId="0" applyFont="1" applyAlignment="1">
      <alignment horizontal="left" indent="1"/>
    </xf>
    <xf numFmtId="0" fontId="44" fillId="0" borderId="0" xfId="0" applyFont="1" applyAlignment="1">
      <alignment horizontal="left" indent="1"/>
    </xf>
    <xf numFmtId="0" fontId="21" fillId="39" borderId="20" xfId="0" applyFont="1" applyFill="1" applyBorder="1" applyAlignment="1">
      <alignment horizontal="center" vertical="center" wrapText="1"/>
    </xf>
    <xf numFmtId="0" fontId="21" fillId="39" borderId="21" xfId="0" applyFont="1" applyFill="1" applyBorder="1" applyAlignment="1">
      <alignment horizontal="center" vertical="center" wrapText="1"/>
    </xf>
    <xf numFmtId="0" fontId="21" fillId="39" borderId="22" xfId="0" applyFont="1" applyFill="1" applyBorder="1" applyAlignment="1">
      <alignment horizontal="center" vertical="center" wrapText="1"/>
    </xf>
    <xf numFmtId="0" fontId="21" fillId="39" borderId="23" xfId="0" applyFont="1" applyFill="1" applyBorder="1" applyAlignment="1">
      <alignment horizontal="center" vertical="center" wrapText="1"/>
    </xf>
    <xf numFmtId="0" fontId="21" fillId="39" borderId="18" xfId="0" applyFont="1" applyFill="1" applyBorder="1" applyAlignment="1">
      <alignment horizontal="center" vertical="center" wrapText="1"/>
    </xf>
    <xf numFmtId="0" fontId="21" fillId="39" borderId="34" xfId="0" applyFont="1" applyFill="1" applyBorder="1" applyAlignment="1">
      <alignment horizontal="center" vertical="center" wrapText="1"/>
    </xf>
    <xf numFmtId="4" fontId="20" fillId="33" borderId="43" xfId="0" applyNumberFormat="1" applyFont="1" applyFill="1" applyBorder="1" applyAlignment="1">
      <alignment horizontal="right" wrapText="1"/>
    </xf>
    <xf numFmtId="4" fontId="20" fillId="33" borderId="44" xfId="0" applyNumberFormat="1" applyFont="1" applyFill="1" applyBorder="1" applyAlignment="1">
      <alignment horizontal="right" wrapText="1"/>
    </xf>
    <xf numFmtId="4" fontId="20" fillId="33" borderId="45" xfId="0" applyNumberFormat="1" applyFont="1" applyFill="1" applyBorder="1" applyAlignment="1">
      <alignment horizontal="right" wrapText="1"/>
    </xf>
    <xf numFmtId="4" fontId="20" fillId="39" borderId="34" xfId="0" applyNumberFormat="1" applyFont="1" applyFill="1" applyBorder="1" applyAlignment="1">
      <alignment horizontal="right" wrapText="1"/>
    </xf>
    <xf numFmtId="0" fontId="44" fillId="0" borderId="0" xfId="0" applyFont="1" applyAlignment="1">
      <alignment horizontal="left"/>
    </xf>
    <xf numFmtId="0" fontId="21" fillId="39" borderId="25" xfId="0" applyFont="1" applyFill="1" applyBorder="1" applyAlignment="1">
      <alignment horizontal="center" vertical="center" wrapText="1"/>
    </xf>
    <xf numFmtId="0" fontId="47" fillId="39" borderId="20" xfId="0" applyFont="1" applyFill="1" applyBorder="1" applyAlignment="1">
      <alignment horizontal="center" vertical="center" wrapText="1"/>
    </xf>
    <xf numFmtId="0" fontId="47" fillId="39" borderId="21" xfId="0" applyFont="1" applyFill="1" applyBorder="1" applyAlignment="1">
      <alignment horizontal="center" vertical="center" wrapText="1"/>
    </xf>
    <xf numFmtId="0" fontId="47" fillId="39" borderId="22" xfId="0" applyFont="1" applyFill="1" applyBorder="1" applyAlignment="1">
      <alignment horizontal="center" vertical="center" wrapText="1"/>
    </xf>
    <xf numFmtId="0" fontId="47" fillId="39" borderId="23" xfId="0" applyFont="1" applyFill="1" applyBorder="1" applyAlignment="1">
      <alignment horizontal="center" vertical="center" wrapText="1"/>
    </xf>
    <xf numFmtId="0" fontId="47" fillId="39" borderId="18" xfId="0" applyFont="1" applyFill="1" applyBorder="1" applyAlignment="1">
      <alignment horizontal="center" vertical="center" wrapText="1"/>
    </xf>
    <xf numFmtId="0" fontId="47" fillId="39" borderId="34" xfId="0" applyFont="1" applyFill="1" applyBorder="1" applyAlignment="1">
      <alignment horizontal="center" vertical="center" wrapText="1"/>
    </xf>
    <xf numFmtId="0" fontId="47" fillId="39" borderId="25" xfId="0" applyFont="1" applyFill="1" applyBorder="1" applyAlignment="1">
      <alignment horizontal="center" vertical="center" wrapText="1"/>
    </xf>
    <xf numFmtId="0" fontId="47" fillId="39" borderId="26" xfId="0" applyFont="1" applyFill="1" applyBorder="1" applyAlignment="1">
      <alignment horizontal="center" vertical="center" wrapText="1"/>
    </xf>
    <xf numFmtId="0" fontId="47" fillId="39" borderId="27" xfId="0" applyFont="1" applyFill="1" applyBorder="1" applyAlignment="1">
      <alignment horizontal="center" vertical="center" wrapText="1"/>
    </xf>
    <xf numFmtId="0" fontId="47" fillId="39" borderId="28" xfId="0" applyFont="1" applyFill="1" applyBorder="1" applyAlignment="1">
      <alignment horizontal="center" vertical="center" wrapText="1"/>
    </xf>
    <xf numFmtId="0" fontId="47" fillId="39" borderId="29" xfId="0" applyFont="1" applyFill="1" applyBorder="1" applyAlignment="1">
      <alignment horizontal="center" vertical="center" wrapText="1"/>
    </xf>
    <xf numFmtId="0" fontId="46" fillId="38" borderId="17" xfId="0" applyFont="1" applyFill="1" applyBorder="1" applyAlignment="1">
      <alignment horizontal="center"/>
    </xf>
    <xf numFmtId="0" fontId="46" fillId="38" borderId="17" xfId="0" applyFont="1" applyFill="1" applyBorder="1" applyAlignment="1">
      <alignment horizontal="center" vertical="center" wrapText="1"/>
    </xf>
    <xf numFmtId="0" fontId="46" fillId="38" borderId="63" xfId="0" applyFont="1" applyFill="1" applyBorder="1" applyAlignment="1">
      <alignment horizontal="center"/>
    </xf>
    <xf numFmtId="0" fontId="46" fillId="38" borderId="64" xfId="0" applyFont="1" applyFill="1" applyBorder="1" applyAlignment="1">
      <alignment horizontal="center" vertical="center" wrapText="1"/>
    </xf>
    <xf numFmtId="0" fontId="46" fillId="38" borderId="63" xfId="0" applyFont="1" applyFill="1" applyBorder="1" applyAlignment="1">
      <alignment horizontal="center" vertical="center" wrapText="1"/>
    </xf>
    <xf numFmtId="0" fontId="46" fillId="38" borderId="13" xfId="0" applyFont="1" applyFill="1" applyBorder="1" applyAlignment="1">
      <alignment horizontal="left" vertical="center"/>
    </xf>
    <xf numFmtId="0" fontId="46" fillId="38" borderId="14" xfId="0" applyFont="1" applyFill="1" applyBorder="1" applyAlignment="1">
      <alignment horizontal="left" vertical="center"/>
    </xf>
    <xf numFmtId="4" fontId="46" fillId="38" borderId="11" xfId="0" applyNumberFormat="1" applyFont="1" applyFill="1" applyBorder="1" applyAlignment="1">
      <alignment horizontal="right" vertical="center"/>
    </xf>
    <xf numFmtId="4" fontId="46" fillId="38" borderId="13" xfId="0" applyNumberFormat="1" applyFont="1" applyFill="1" applyBorder="1" applyAlignment="1">
      <alignment horizontal="right" vertical="center"/>
    </xf>
    <xf numFmtId="4" fontId="46" fillId="36" borderId="11" xfId="0" applyNumberFormat="1" applyFont="1" applyFill="1" applyBorder="1"/>
    <xf numFmtId="164" fontId="46" fillId="36" borderId="11" xfId="0" applyNumberFormat="1" applyFont="1" applyFill="1" applyBorder="1"/>
    <xf numFmtId="4" fontId="45" fillId="47" borderId="11" xfId="0" applyNumberFormat="1" applyFont="1" applyFill="1" applyBorder="1"/>
    <xf numFmtId="0" fontId="45" fillId="35" borderId="11" xfId="0" applyFont="1" applyFill="1" applyBorder="1" applyAlignment="1">
      <alignment horizontal="right" vertical="center"/>
    </xf>
    <xf numFmtId="0" fontId="45" fillId="35" borderId="11" xfId="0" applyFont="1" applyFill="1" applyBorder="1" applyAlignment="1">
      <alignment horizontal="left" vertical="center"/>
    </xf>
    <xf numFmtId="4" fontId="45" fillId="35" borderId="11" xfId="0" applyNumberFormat="1" applyFont="1" applyFill="1" applyBorder="1"/>
    <xf numFmtId="2" fontId="45" fillId="0" borderId="0" xfId="0" applyNumberFormat="1" applyFont="1"/>
    <xf numFmtId="2" fontId="45" fillId="47" borderId="0" xfId="0" applyNumberFormat="1" applyFont="1" applyFill="1"/>
    <xf numFmtId="0" fontId="49" fillId="35" borderId="0" xfId="0" applyFont="1" applyFill="1"/>
    <xf numFmtId="0" fontId="50" fillId="35" borderId="0" xfId="0" applyFont="1" applyFill="1"/>
    <xf numFmtId="4" fontId="47" fillId="35" borderId="0" xfId="0" applyNumberFormat="1" applyFont="1" applyFill="1" applyAlignment="1">
      <alignment wrapText="1"/>
    </xf>
    <xf numFmtId="164" fontId="46" fillId="35" borderId="0" xfId="0" applyNumberFormat="1" applyFont="1" applyFill="1"/>
    <xf numFmtId="4" fontId="45" fillId="0" borderId="11" xfId="0" applyNumberFormat="1" applyFont="1" applyBorder="1" applyAlignment="1">
      <alignment horizontal="right"/>
    </xf>
    <xf numFmtId="164" fontId="46" fillId="36" borderId="11" xfId="0" applyNumberFormat="1" applyFont="1" applyFill="1" applyBorder="1" applyAlignment="1">
      <alignment horizontal="right"/>
    </xf>
    <xf numFmtId="164" fontId="45" fillId="35" borderId="11" xfId="0" applyNumberFormat="1" applyFont="1" applyFill="1" applyBorder="1" applyAlignment="1">
      <alignment horizontal="right"/>
    </xf>
    <xf numFmtId="0" fontId="24" fillId="0" borderId="0" xfId="0" applyFont="1" applyAlignment="1">
      <alignment horizontal="center" vertical="center" wrapText="1"/>
    </xf>
    <xf numFmtId="4" fontId="45" fillId="35" borderId="11" xfId="0" applyNumberFormat="1" applyFont="1" applyFill="1" applyBorder="1" applyAlignment="1">
      <alignment horizontal="right"/>
    </xf>
    <xf numFmtId="0" fontId="45" fillId="47" borderId="11" xfId="0" applyFont="1" applyFill="1" applyBorder="1" applyAlignment="1">
      <alignment horizontal="right"/>
    </xf>
    <xf numFmtId="4" fontId="46" fillId="45" borderId="11" xfId="0" applyNumberFormat="1" applyFont="1" applyFill="1" applyBorder="1" applyAlignment="1">
      <alignment horizontal="right"/>
    </xf>
    <xf numFmtId="0" fontId="46" fillId="45" borderId="11" xfId="0" applyFont="1" applyFill="1" applyBorder="1" applyAlignment="1">
      <alignment horizontal="right"/>
    </xf>
    <xf numFmtId="0" fontId="51" fillId="35" borderId="0" xfId="42" applyFont="1" applyFill="1" applyAlignment="1">
      <alignment horizontal="center" vertical="center" wrapText="1"/>
    </xf>
    <xf numFmtId="0" fontId="52" fillId="35" borderId="0" xfId="42" applyFont="1" applyFill="1" applyAlignment="1">
      <alignment vertical="center" wrapText="1"/>
    </xf>
    <xf numFmtId="0" fontId="53" fillId="35" borderId="15" xfId="42" applyFont="1" applyFill="1" applyBorder="1" applyAlignment="1">
      <alignment horizontal="center" vertical="center" wrapText="1"/>
    </xf>
    <xf numFmtId="4" fontId="52" fillId="0" borderId="15" xfId="43" applyNumberFormat="1" applyFont="1" applyBorder="1" applyAlignment="1">
      <alignment horizontal="center" vertical="center"/>
    </xf>
    <xf numFmtId="3" fontId="51" fillId="35" borderId="15" xfId="42" applyNumberFormat="1" applyFont="1" applyFill="1" applyBorder="1" applyAlignment="1">
      <alignment horizontal="right" vertical="center"/>
    </xf>
    <xf numFmtId="49" fontId="51" fillId="0" borderId="15" xfId="43" applyNumberFormat="1" applyFont="1" applyBorder="1" applyAlignment="1">
      <alignment horizontal="left" vertical="center" wrapText="1"/>
    </xf>
    <xf numFmtId="0" fontId="51" fillId="35" borderId="0" xfId="44" applyFont="1" applyFill="1" applyAlignment="1">
      <alignment horizontal="center" vertical="center" wrapText="1"/>
    </xf>
    <xf numFmtId="0" fontId="52" fillId="35" borderId="0" xfId="44" applyFont="1" applyFill="1" applyAlignment="1">
      <alignment vertical="center" wrapText="1"/>
    </xf>
    <xf numFmtId="0" fontId="51" fillId="35" borderId="15" xfId="44" applyFont="1" applyFill="1" applyBorder="1" applyAlignment="1">
      <alignment horizontal="center" vertical="center" wrapText="1"/>
    </xf>
    <xf numFmtId="0" fontId="53" fillId="35" borderId="15" xfId="44" applyFont="1" applyFill="1" applyBorder="1" applyAlignment="1">
      <alignment horizontal="center" vertical="center" wrapText="1"/>
    </xf>
    <xf numFmtId="0" fontId="51" fillId="36" borderId="15" xfId="44" applyFont="1" applyFill="1" applyBorder="1" applyAlignment="1">
      <alignment horizontal="center" vertical="center" wrapText="1"/>
    </xf>
    <xf numFmtId="0" fontId="51" fillId="36" borderId="15" xfId="44" applyFont="1" applyFill="1" applyBorder="1" applyAlignment="1">
      <alignment horizontal="left" vertical="center" wrapText="1"/>
    </xf>
    <xf numFmtId="3" fontId="51" fillId="36" borderId="15" xfId="44" applyNumberFormat="1" applyFont="1" applyFill="1" applyBorder="1" applyAlignment="1">
      <alignment horizontal="right" vertical="center" wrapText="1"/>
    </xf>
    <xf numFmtId="3" fontId="51" fillId="36" borderId="15" xfId="44" applyNumberFormat="1" applyFont="1" applyFill="1" applyBorder="1" applyAlignment="1">
      <alignment horizontal="right" vertical="center"/>
    </xf>
    <xf numFmtId="0" fontId="51" fillId="35" borderId="15" xfId="46" applyFont="1" applyFill="1" applyBorder="1" applyAlignment="1">
      <alignment horizontal="center" vertical="center"/>
    </xf>
    <xf numFmtId="49" fontId="51" fillId="42" borderId="15" xfId="46" applyNumberFormat="1" applyFont="1" applyFill="1" applyBorder="1" applyAlignment="1">
      <alignment horizontal="center" vertical="center"/>
    </xf>
    <xf numFmtId="0" fontId="51" fillId="35" borderId="15" xfId="46" applyFont="1" applyFill="1" applyBorder="1" applyAlignment="1">
      <alignment vertical="center"/>
    </xf>
    <xf numFmtId="49" fontId="51" fillId="42" borderId="15" xfId="46" applyNumberFormat="1" applyFont="1" applyFill="1" applyBorder="1" applyAlignment="1">
      <alignment vertical="center"/>
    </xf>
    <xf numFmtId="3" fontId="51" fillId="42" borderId="15" xfId="46" applyNumberFormat="1" applyFont="1" applyFill="1" applyBorder="1" applyAlignment="1">
      <alignment vertical="center"/>
    </xf>
    <xf numFmtId="3" fontId="51" fillId="35" borderId="15" xfId="44" applyNumberFormat="1" applyFont="1" applyFill="1" applyBorder="1" applyAlignment="1">
      <alignment horizontal="right" vertical="center"/>
    </xf>
    <xf numFmtId="0" fontId="51" fillId="0" borderId="15" xfId="45" applyFont="1" applyBorder="1" applyAlignment="1">
      <alignment horizontal="center" vertical="center" wrapText="1"/>
    </xf>
    <xf numFmtId="0" fontId="51" fillId="0" borderId="15" xfId="46" applyFont="1" applyBorder="1" applyAlignment="1">
      <alignment horizontal="center" vertical="center"/>
    </xf>
    <xf numFmtId="0" fontId="51" fillId="0" borderId="15" xfId="45" applyFont="1" applyBorder="1" applyAlignment="1">
      <alignment horizontal="left" vertical="center" wrapText="1"/>
    </xf>
    <xf numFmtId="3" fontId="52" fillId="35" borderId="15" xfId="46" applyNumberFormat="1" applyFont="1" applyFill="1" applyBorder="1" applyAlignment="1">
      <alignment vertical="center"/>
    </xf>
    <xf numFmtId="0" fontId="52" fillId="35" borderId="15" xfId="46" applyFont="1" applyFill="1" applyBorder="1" applyAlignment="1">
      <alignment horizontal="center" vertical="center"/>
    </xf>
    <xf numFmtId="0" fontId="52" fillId="0" borderId="15" xfId="46" applyFont="1" applyBorder="1" applyAlignment="1">
      <alignment horizontal="center" vertical="center"/>
    </xf>
    <xf numFmtId="0" fontId="52" fillId="0" borderId="15" xfId="45" applyFont="1" applyBorder="1" applyAlignment="1">
      <alignment horizontal="center" vertical="center" wrapText="1"/>
    </xf>
    <xf numFmtId="0" fontId="52" fillId="0" borderId="15" xfId="45" applyFont="1" applyBorder="1" applyAlignment="1">
      <alignment horizontal="left" vertical="center" wrapText="1"/>
    </xf>
    <xf numFmtId="3" fontId="52" fillId="42" borderId="15" xfId="46" applyNumberFormat="1" applyFont="1" applyFill="1" applyBorder="1" applyAlignment="1">
      <alignment vertical="center"/>
    </xf>
    <xf numFmtId="3" fontId="52" fillId="42" borderId="15" xfId="46" applyNumberFormat="1" applyFont="1" applyFill="1" applyBorder="1" applyAlignment="1">
      <alignment horizontal="right" vertical="center"/>
    </xf>
    <xf numFmtId="3" fontId="52" fillId="35" borderId="15" xfId="44" applyNumberFormat="1" applyFont="1" applyFill="1" applyBorder="1" applyAlignment="1">
      <alignment horizontal="right" vertical="center"/>
    </xf>
    <xf numFmtId="0" fontId="54" fillId="35" borderId="15" xfId="44" quotePrefix="1" applyFont="1" applyFill="1" applyBorder="1" applyAlignment="1">
      <alignment horizontal="center" vertical="center"/>
    </xf>
    <xf numFmtId="0" fontId="54" fillId="35" borderId="15" xfId="44" quotePrefix="1" applyFont="1" applyFill="1" applyBorder="1" applyAlignment="1">
      <alignment horizontal="left" vertical="center"/>
    </xf>
    <xf numFmtId="0" fontId="54" fillId="35" borderId="15" xfId="44" quotePrefix="1" applyFont="1" applyFill="1" applyBorder="1" applyAlignment="1">
      <alignment horizontal="right" vertical="center"/>
    </xf>
    <xf numFmtId="0" fontId="54" fillId="35" borderId="15" xfId="44" quotePrefix="1" applyFont="1" applyFill="1" applyBorder="1" applyAlignment="1">
      <alignment horizontal="left" vertical="center" wrapText="1"/>
    </xf>
    <xf numFmtId="3" fontId="54" fillId="35" borderId="15" xfId="44" quotePrefix="1" applyNumberFormat="1" applyFont="1" applyFill="1" applyBorder="1" applyAlignment="1">
      <alignment horizontal="right" vertical="center" wrapText="1"/>
    </xf>
    <xf numFmtId="0" fontId="51" fillId="36" borderId="15" xfId="46" applyFont="1" applyFill="1" applyBorder="1" applyAlignment="1">
      <alignment horizontal="center" vertical="center"/>
    </xf>
    <xf numFmtId="0" fontId="51" fillId="36" borderId="15" xfId="46" applyFont="1" applyFill="1" applyBorder="1" applyAlignment="1">
      <alignment horizontal="left" vertical="center"/>
    </xf>
    <xf numFmtId="0" fontId="47" fillId="36" borderId="15" xfId="46" applyFont="1" applyFill="1" applyBorder="1"/>
    <xf numFmtId="0" fontId="51" fillId="36" borderId="15" xfId="46" applyFont="1" applyFill="1" applyBorder="1" applyAlignment="1">
      <alignment vertical="center" wrapText="1"/>
    </xf>
    <xf numFmtId="3" fontId="51" fillId="36" borderId="15" xfId="46" applyNumberFormat="1" applyFont="1" applyFill="1" applyBorder="1" applyAlignment="1">
      <alignment vertical="center" wrapText="1"/>
    </xf>
    <xf numFmtId="0" fontId="51" fillId="35" borderId="15" xfId="46" applyFont="1" applyFill="1" applyBorder="1" applyAlignment="1">
      <alignment horizontal="center" vertical="center" wrapText="1"/>
    </xf>
    <xf numFmtId="0" fontId="47" fillId="35" borderId="15" xfId="46" applyFont="1" applyFill="1" applyBorder="1"/>
    <xf numFmtId="0" fontId="51" fillId="35" borderId="15" xfId="46" applyFont="1" applyFill="1" applyBorder="1" applyAlignment="1">
      <alignment vertical="center" wrapText="1"/>
    </xf>
    <xf numFmtId="3" fontId="51" fillId="35" borderId="15" xfId="46" applyNumberFormat="1" applyFont="1" applyFill="1" applyBorder="1" applyAlignment="1">
      <alignment vertical="center" wrapText="1"/>
    </xf>
    <xf numFmtId="0" fontId="52" fillId="35" borderId="15" xfId="46" applyFont="1" applyFill="1" applyBorder="1" applyAlignment="1">
      <alignment horizontal="center" vertical="center" wrapText="1"/>
    </xf>
    <xf numFmtId="0" fontId="48" fillId="35" borderId="15" xfId="46" applyFont="1" applyFill="1" applyBorder="1"/>
    <xf numFmtId="3" fontId="52" fillId="35" borderId="15" xfId="46" applyNumberFormat="1" applyFont="1" applyFill="1" applyBorder="1" applyAlignment="1">
      <alignment vertical="center" wrapText="1"/>
    </xf>
    <xf numFmtId="3" fontId="52" fillId="35" borderId="15" xfId="46" applyNumberFormat="1" applyFont="1" applyFill="1" applyBorder="1" applyAlignment="1">
      <alignment horizontal="right" vertical="center"/>
    </xf>
    <xf numFmtId="0" fontId="55" fillId="0" borderId="0" xfId="0" applyFont="1"/>
    <xf numFmtId="0" fontId="46" fillId="40" borderId="11" xfId="0" applyFont="1" applyFill="1" applyBorder="1" applyAlignment="1">
      <alignment horizontal="center" vertical="center" wrapText="1"/>
    </xf>
    <xf numFmtId="0" fontId="45" fillId="0" borderId="66" xfId="0" applyFont="1" applyBorder="1"/>
    <xf numFmtId="0" fontId="46" fillId="40" borderId="65" xfId="0" applyFont="1" applyFill="1" applyBorder="1" applyAlignment="1">
      <alignment horizontal="center" vertical="center" wrapText="1"/>
    </xf>
    <xf numFmtId="0" fontId="46" fillId="40" borderId="12" xfId="0" applyFont="1" applyFill="1" applyBorder="1" applyAlignment="1">
      <alignment horizontal="center" vertical="center" wrapText="1"/>
    </xf>
    <xf numFmtId="4" fontId="46" fillId="38" borderId="11" xfId="0" applyNumberFormat="1" applyFont="1" applyFill="1" applyBorder="1" applyAlignment="1">
      <alignment horizontal="center" vertical="center"/>
    </xf>
    <xf numFmtId="2" fontId="46" fillId="38" borderId="11" xfId="0" applyNumberFormat="1" applyFont="1" applyFill="1" applyBorder="1" applyAlignment="1">
      <alignment horizontal="right" vertical="center"/>
    </xf>
    <xf numFmtId="4" fontId="46" fillId="41" borderId="11" xfId="0" applyNumberFormat="1" applyFont="1" applyFill="1" applyBorder="1" applyAlignment="1">
      <alignment horizontal="center"/>
    </xf>
    <xf numFmtId="2" fontId="46" fillId="41" borderId="11" xfId="0" applyNumberFormat="1" applyFont="1" applyFill="1" applyBorder="1" applyAlignment="1">
      <alignment horizontal="right" vertical="center"/>
    </xf>
    <xf numFmtId="4" fontId="46" fillId="37" borderId="11" xfId="0" applyNumberFormat="1" applyFont="1" applyFill="1" applyBorder="1" applyAlignment="1">
      <alignment horizontal="center"/>
    </xf>
    <xf numFmtId="2" fontId="46" fillId="37" borderId="11" xfId="0" applyNumberFormat="1" applyFont="1" applyFill="1" applyBorder="1" applyAlignment="1">
      <alignment horizontal="right" vertical="center"/>
    </xf>
    <xf numFmtId="4" fontId="46" fillId="39" borderId="11" xfId="0" applyNumberFormat="1" applyFont="1" applyFill="1" applyBorder="1" applyAlignment="1">
      <alignment horizontal="center"/>
    </xf>
    <xf numFmtId="2" fontId="46" fillId="39" borderId="11" xfId="0" applyNumberFormat="1" applyFont="1" applyFill="1" applyBorder="1" applyAlignment="1">
      <alignment horizontal="right" vertical="center"/>
    </xf>
    <xf numFmtId="0" fontId="46" fillId="35" borderId="40" xfId="0" applyFont="1" applyFill="1" applyBorder="1"/>
    <xf numFmtId="0" fontId="46" fillId="35" borderId="11" xfId="0" applyFont="1" applyFill="1" applyBorder="1"/>
    <xf numFmtId="4" fontId="46" fillId="35" borderId="11" xfId="0" applyNumberFormat="1" applyFont="1" applyFill="1" applyBorder="1" applyAlignment="1">
      <alignment horizontal="center"/>
    </xf>
    <xf numFmtId="4" fontId="46" fillId="47" borderId="11" xfId="0" applyNumberFormat="1" applyFont="1" applyFill="1" applyBorder="1" applyAlignment="1">
      <alignment horizontal="center"/>
    </xf>
    <xf numFmtId="2" fontId="46" fillId="35" borderId="11" xfId="0" applyNumberFormat="1" applyFont="1" applyFill="1" applyBorder="1" applyAlignment="1">
      <alignment horizontal="right" vertical="center"/>
    </xf>
    <xf numFmtId="0" fontId="45" fillId="35" borderId="40" xfId="0" applyFont="1" applyFill="1" applyBorder="1"/>
    <xf numFmtId="0" fontId="45" fillId="35" borderId="12" xfId="0" applyFont="1" applyFill="1" applyBorder="1"/>
    <xf numFmtId="4" fontId="45" fillId="35" borderId="11" xfId="0" applyNumberFormat="1" applyFont="1" applyFill="1" applyBorder="1" applyAlignment="1">
      <alignment horizontal="center"/>
    </xf>
    <xf numFmtId="4" fontId="45" fillId="47" borderId="11" xfId="0" applyNumberFormat="1" applyFont="1" applyFill="1" applyBorder="1" applyAlignment="1">
      <alignment horizontal="center"/>
    </xf>
    <xf numFmtId="0" fontId="46" fillId="35" borderId="12" xfId="0" applyFont="1" applyFill="1" applyBorder="1"/>
    <xf numFmtId="4" fontId="45" fillId="47" borderId="16" xfId="0" applyNumberFormat="1" applyFont="1" applyFill="1" applyBorder="1" applyAlignment="1">
      <alignment horizontal="center"/>
    </xf>
    <xf numFmtId="0" fontId="46" fillId="0" borderId="40" xfId="0" applyFont="1" applyBorder="1"/>
    <xf numFmtId="4" fontId="46" fillId="0" borderId="11" xfId="0" applyNumberFormat="1" applyFont="1" applyBorder="1" applyAlignment="1">
      <alignment horizontal="center"/>
    </xf>
    <xf numFmtId="0" fontId="45" fillId="0" borderId="40" xfId="0" applyFont="1" applyBorder="1"/>
    <xf numFmtId="4" fontId="45" fillId="0" borderId="11" xfId="0" applyNumberFormat="1" applyFont="1" applyBorder="1" applyAlignment="1">
      <alignment horizontal="center"/>
    </xf>
    <xf numFmtId="0" fontId="45" fillId="35" borderId="11" xfId="0" applyFont="1" applyFill="1" applyBorder="1"/>
    <xf numFmtId="0" fontId="46" fillId="47" borderId="11" xfId="0" applyFont="1" applyFill="1" applyBorder="1" applyAlignment="1">
      <alignment horizontal="center"/>
    </xf>
    <xf numFmtId="0" fontId="46" fillId="39" borderId="40" xfId="0" applyFont="1" applyFill="1" applyBorder="1" applyAlignment="1">
      <alignment horizontal="left" vertical="center"/>
    </xf>
    <xf numFmtId="0" fontId="46" fillId="39" borderId="11" xfId="0" applyFont="1" applyFill="1" applyBorder="1" applyAlignment="1">
      <alignment horizontal="left" vertical="center"/>
    </xf>
    <xf numFmtId="0" fontId="45" fillId="0" borderId="12" xfId="0" applyFont="1" applyBorder="1"/>
    <xf numFmtId="4" fontId="45" fillId="0" borderId="16" xfId="0" applyNumberFormat="1" applyFont="1" applyBorder="1" applyAlignment="1">
      <alignment horizontal="center"/>
    </xf>
    <xf numFmtId="0" fontId="46" fillId="48" borderId="65" xfId="0" applyFont="1" applyFill="1" applyBorder="1"/>
    <xf numFmtId="0" fontId="46" fillId="48" borderId="12" xfId="0" applyFont="1" applyFill="1" applyBorder="1"/>
    <xf numFmtId="4" fontId="46" fillId="48" borderId="11" xfId="0" applyNumberFormat="1" applyFont="1" applyFill="1" applyBorder="1" applyAlignment="1">
      <alignment horizontal="center"/>
    </xf>
    <xf numFmtId="2" fontId="46" fillId="48" borderId="11" xfId="0" applyNumberFormat="1" applyFont="1" applyFill="1" applyBorder="1" applyAlignment="1">
      <alignment horizontal="right" vertical="center"/>
    </xf>
    <xf numFmtId="0" fontId="45" fillId="0" borderId="40" xfId="0" applyFont="1" applyBorder="1" applyAlignment="1">
      <alignment horizontal="right" vertical="center"/>
    </xf>
    <xf numFmtId="0" fontId="45" fillId="0" borderId="11" xfId="0" applyFont="1" applyBorder="1" applyAlignment="1">
      <alignment horizontal="left" vertical="center"/>
    </xf>
    <xf numFmtId="0" fontId="45" fillId="35" borderId="40" xfId="0" applyFont="1" applyFill="1" applyBorder="1" applyAlignment="1">
      <alignment horizontal="right" vertical="center"/>
    </xf>
    <xf numFmtId="0" fontId="45" fillId="0" borderId="30" xfId="0" applyFont="1" applyBorder="1"/>
    <xf numFmtId="0" fontId="45" fillId="0" borderId="31" xfId="0" applyFont="1" applyBorder="1"/>
    <xf numFmtId="4" fontId="45" fillId="35" borderId="31" xfId="0" applyNumberFormat="1" applyFont="1" applyFill="1" applyBorder="1" applyAlignment="1">
      <alignment horizontal="center"/>
    </xf>
    <xf numFmtId="4" fontId="45" fillId="47" borderId="31" xfId="0" applyNumberFormat="1" applyFont="1" applyFill="1" applyBorder="1" applyAlignment="1">
      <alignment horizontal="center"/>
    </xf>
    <xf numFmtId="2" fontId="46" fillId="35" borderId="31" xfId="0" applyNumberFormat="1" applyFont="1" applyFill="1" applyBorder="1" applyAlignment="1">
      <alignment horizontal="right" vertical="center"/>
    </xf>
    <xf numFmtId="0" fontId="56" fillId="0" borderId="0" xfId="0" applyFont="1"/>
    <xf numFmtId="2" fontId="45" fillId="0" borderId="11" xfId="0" applyNumberFormat="1" applyFont="1" applyBorder="1"/>
    <xf numFmtId="4" fontId="52" fillId="47" borderId="15" xfId="43" applyNumberFormat="1" applyFont="1" applyFill="1" applyBorder="1" applyAlignment="1">
      <alignment horizontal="center" vertical="center"/>
    </xf>
    <xf numFmtId="4" fontId="0" fillId="0" borderId="11" xfId="0" applyNumberFormat="1" applyBorder="1"/>
    <xf numFmtId="0" fontId="32" fillId="0" borderId="12" xfId="0" applyFont="1" applyBorder="1"/>
    <xf numFmtId="0" fontId="32" fillId="0" borderId="13" xfId="0" applyFont="1" applyBorder="1"/>
    <xf numFmtId="0" fontId="32" fillId="0" borderId="17" xfId="0" applyFont="1" applyBorder="1"/>
    <xf numFmtId="4" fontId="32" fillId="0" borderId="14" xfId="0" applyNumberFormat="1" applyFont="1" applyBorder="1" applyAlignment="1">
      <alignment horizontal="left"/>
    </xf>
    <xf numFmtId="4" fontId="32" fillId="0" borderId="13" xfId="0" applyNumberFormat="1" applyFont="1" applyBorder="1" applyAlignment="1">
      <alignment horizontal="left"/>
    </xf>
    <xf numFmtId="0" fontId="26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vertical="center"/>
    </xf>
    <xf numFmtId="0" fontId="46" fillId="39" borderId="65" xfId="0" applyFont="1" applyFill="1" applyBorder="1"/>
    <xf numFmtId="0" fontId="46" fillId="39" borderId="12" xfId="0" applyFont="1" applyFill="1" applyBorder="1"/>
    <xf numFmtId="0" fontId="21" fillId="48" borderId="23" xfId="0" applyFont="1" applyFill="1" applyBorder="1" applyAlignment="1">
      <alignment horizontal="center" vertical="center" wrapText="1"/>
    </xf>
    <xf numFmtId="0" fontId="21" fillId="48" borderId="21" xfId="0" applyFont="1" applyFill="1" applyBorder="1" applyAlignment="1">
      <alignment horizontal="center" vertical="center" wrapText="1"/>
    </xf>
    <xf numFmtId="0" fontId="21" fillId="48" borderId="22" xfId="0" applyFont="1" applyFill="1" applyBorder="1" applyAlignment="1">
      <alignment horizontal="center" vertical="center" wrapText="1"/>
    </xf>
    <xf numFmtId="0" fontId="21" fillId="48" borderId="20" xfId="0" applyFont="1" applyFill="1" applyBorder="1" applyAlignment="1">
      <alignment horizontal="center" vertical="center" wrapText="1"/>
    </xf>
    <xf numFmtId="4" fontId="32" fillId="0" borderId="63" xfId="0" applyNumberFormat="1" applyFont="1" applyBorder="1" applyAlignment="1">
      <alignment horizontal="left"/>
    </xf>
    <xf numFmtId="4" fontId="32" fillId="0" borderId="64" xfId="0" applyNumberFormat="1" applyFont="1" applyBorder="1" applyAlignment="1">
      <alignment horizontal="left"/>
    </xf>
    <xf numFmtId="0" fontId="32" fillId="0" borderId="67" xfId="0" applyFont="1" applyBorder="1"/>
    <xf numFmtId="0" fontId="46" fillId="39" borderId="40" xfId="0" applyFont="1" applyFill="1" applyBorder="1" applyAlignment="1">
      <alignment horizontal="left" vertical="center"/>
    </xf>
    <xf numFmtId="0" fontId="46" fillId="39" borderId="11" xfId="0" applyFont="1" applyFill="1" applyBorder="1" applyAlignment="1">
      <alignment horizontal="left" vertical="center"/>
    </xf>
    <xf numFmtId="0" fontId="46" fillId="39" borderId="65" xfId="0" applyFont="1" applyFill="1" applyBorder="1" applyAlignment="1">
      <alignment horizontal="left" vertical="center"/>
    </xf>
    <xf numFmtId="0" fontId="46" fillId="39" borderId="12" xfId="0" applyFont="1" applyFill="1" applyBorder="1" applyAlignment="1">
      <alignment horizontal="left" vertical="center"/>
    </xf>
    <xf numFmtId="0" fontId="46" fillId="37" borderId="65" xfId="0" applyFont="1" applyFill="1" applyBorder="1" applyAlignment="1">
      <alignment horizontal="left"/>
    </xf>
    <xf numFmtId="0" fontId="46" fillId="37" borderId="12" xfId="0" applyFont="1" applyFill="1" applyBorder="1" applyAlignment="1">
      <alignment horizontal="left"/>
    </xf>
    <xf numFmtId="0" fontId="46" fillId="37" borderId="65" xfId="0" applyFont="1" applyFill="1" applyBorder="1" applyAlignment="1">
      <alignment horizontal="left" vertical="center"/>
    </xf>
    <xf numFmtId="0" fontId="46" fillId="37" borderId="12" xfId="0" applyFont="1" applyFill="1" applyBorder="1" applyAlignment="1">
      <alignment horizontal="left" vertical="center"/>
    </xf>
    <xf numFmtId="0" fontId="46" fillId="48" borderId="40" xfId="0" applyFont="1" applyFill="1" applyBorder="1" applyAlignment="1">
      <alignment horizontal="left" vertical="center"/>
    </xf>
    <xf numFmtId="0" fontId="46" fillId="48" borderId="11" xfId="0" applyFont="1" applyFill="1" applyBorder="1" applyAlignment="1">
      <alignment horizontal="left" vertical="center"/>
    </xf>
    <xf numFmtId="0" fontId="46" fillId="37" borderId="40" xfId="0" applyFont="1" applyFill="1" applyBorder="1" applyAlignment="1">
      <alignment horizontal="left" vertical="center"/>
    </xf>
    <xf numFmtId="0" fontId="46" fillId="37" borderId="11" xfId="0" applyFont="1" applyFill="1" applyBorder="1" applyAlignment="1">
      <alignment horizontal="left" vertical="center"/>
    </xf>
    <xf numFmtId="0" fontId="45" fillId="0" borderId="0" xfId="0" applyFont="1" applyAlignment="1">
      <alignment horizontal="center"/>
    </xf>
    <xf numFmtId="0" fontId="46" fillId="40" borderId="37" xfId="0" applyFont="1" applyFill="1" applyBorder="1" applyAlignment="1">
      <alignment horizontal="center" vertical="center"/>
    </xf>
    <xf numFmtId="0" fontId="46" fillId="40" borderId="38" xfId="0" applyFont="1" applyFill="1" applyBorder="1" applyAlignment="1">
      <alignment horizontal="center" vertical="center"/>
    </xf>
    <xf numFmtId="0" fontId="46" fillId="40" borderId="39" xfId="0" applyFont="1" applyFill="1" applyBorder="1" applyAlignment="1">
      <alignment horizontal="center" vertical="center"/>
    </xf>
    <xf numFmtId="0" fontId="46" fillId="40" borderId="65" xfId="0" applyFont="1" applyFill="1" applyBorder="1" applyAlignment="1">
      <alignment horizontal="center" vertical="center" wrapText="1"/>
    </xf>
    <xf numFmtId="0" fontId="46" fillId="40" borderId="12" xfId="0" applyFont="1" applyFill="1" applyBorder="1" applyAlignment="1">
      <alignment horizontal="center" vertical="center" wrapText="1"/>
    </xf>
    <xf numFmtId="0" fontId="46" fillId="41" borderId="65" xfId="0" applyFont="1" applyFill="1" applyBorder="1" applyAlignment="1">
      <alignment horizontal="left" vertical="center"/>
    </xf>
    <xf numFmtId="0" fontId="46" fillId="41" borderId="14" xfId="0" applyFont="1" applyFill="1" applyBorder="1" applyAlignment="1">
      <alignment horizontal="left" vertical="center"/>
    </xf>
    <xf numFmtId="0" fontId="46" fillId="38" borderId="65" xfId="0" applyFont="1" applyFill="1" applyBorder="1" applyAlignment="1">
      <alignment horizontal="center" vertical="center" wrapText="1"/>
    </xf>
    <xf numFmtId="0" fontId="46" fillId="38" borderId="12" xfId="0" applyFont="1" applyFill="1" applyBorder="1" applyAlignment="1">
      <alignment horizontal="center" vertical="center" wrapText="1"/>
    </xf>
    <xf numFmtId="0" fontId="46" fillId="41" borderId="65" xfId="0" applyFont="1" applyFill="1" applyBorder="1" applyAlignment="1">
      <alignment horizontal="left"/>
    </xf>
    <xf numFmtId="0" fontId="46" fillId="41" borderId="12" xfId="0" applyFont="1" applyFill="1" applyBorder="1" applyAlignment="1">
      <alignment horizontal="left"/>
    </xf>
    <xf numFmtId="0" fontId="32" fillId="34" borderId="0" xfId="0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wrapText="1"/>
    </xf>
    <xf numFmtId="0" fontId="44" fillId="36" borderId="0" xfId="0" applyFont="1" applyFill="1" applyAlignment="1">
      <alignment horizontal="center" wrapText="1"/>
    </xf>
    <xf numFmtId="0" fontId="26" fillId="44" borderId="11" xfId="0" applyFont="1" applyFill="1" applyBorder="1" applyAlignment="1">
      <alignment horizontal="left" wrapText="1"/>
    </xf>
    <xf numFmtId="0" fontId="32" fillId="0" borderId="11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28" fillId="44" borderId="11" xfId="0" applyFont="1" applyFill="1" applyBorder="1" applyAlignment="1">
      <alignment horizontal="center"/>
    </xf>
    <xf numFmtId="0" fontId="27" fillId="48" borderId="54" xfId="0" applyFont="1" applyFill="1" applyBorder="1" applyAlignment="1">
      <alignment horizontal="center"/>
    </xf>
    <xf numFmtId="0" fontId="27" fillId="48" borderId="55" xfId="0" applyFont="1" applyFill="1" applyBorder="1" applyAlignment="1">
      <alignment horizontal="center"/>
    </xf>
    <xf numFmtId="0" fontId="27" fillId="48" borderId="33" xfId="0" applyFont="1" applyFill="1" applyBorder="1" applyAlignment="1">
      <alignment horizontal="center"/>
    </xf>
    <xf numFmtId="0" fontId="26" fillId="44" borderId="11" xfId="0" applyFont="1" applyFill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6" fillId="48" borderId="53" xfId="0" applyFont="1" applyFill="1" applyBorder="1" applyAlignment="1">
      <alignment horizontal="center" vertical="center" wrapText="1"/>
    </xf>
    <xf numFmtId="0" fontId="26" fillId="48" borderId="51" xfId="0" applyFont="1" applyFill="1" applyBorder="1" applyAlignment="1">
      <alignment horizontal="center" vertical="center" wrapText="1"/>
    </xf>
    <xf numFmtId="0" fontId="26" fillId="48" borderId="52" xfId="0" applyFont="1" applyFill="1" applyBorder="1" applyAlignment="1">
      <alignment horizontal="center" vertical="center" wrapText="1"/>
    </xf>
    <xf numFmtId="0" fontId="31" fillId="35" borderId="35" xfId="0" applyFont="1" applyFill="1" applyBorder="1" applyAlignment="1">
      <alignment horizontal="left"/>
    </xf>
    <xf numFmtId="0" fontId="30" fillId="0" borderId="11" xfId="0" applyFont="1" applyBorder="1" applyAlignment="1">
      <alignment horizontal="left"/>
    </xf>
    <xf numFmtId="0" fontId="31" fillId="44" borderId="11" xfId="0" applyFont="1" applyFill="1" applyBorder="1"/>
    <xf numFmtId="4" fontId="32" fillId="0" borderId="35" xfId="0" applyNumberFormat="1" applyFont="1" applyBorder="1" applyAlignment="1">
      <alignment horizontal="left"/>
    </xf>
    <xf numFmtId="0" fontId="31" fillId="44" borderId="11" xfId="0" applyFont="1" applyFill="1" applyBorder="1" applyAlignment="1">
      <alignment horizontal="left"/>
    </xf>
    <xf numFmtId="0" fontId="23" fillId="35" borderId="11" xfId="0" applyFont="1" applyFill="1" applyBorder="1" applyAlignment="1">
      <alignment horizontal="left"/>
    </xf>
    <xf numFmtId="0" fontId="23" fillId="35" borderId="13" xfId="0" applyFont="1" applyFill="1" applyBorder="1" applyAlignment="1">
      <alignment horizontal="left"/>
    </xf>
    <xf numFmtId="0" fontId="2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6" fillId="0" borderId="11" xfId="0" applyFont="1" applyBorder="1" applyAlignment="1">
      <alignment horizontal="left" wrapText="1"/>
    </xf>
    <xf numFmtId="0" fontId="26" fillId="44" borderId="40" xfId="0" applyFont="1" applyFill="1" applyBorder="1" applyAlignment="1">
      <alignment horizontal="right" vertical="center"/>
    </xf>
    <xf numFmtId="0" fontId="26" fillId="48" borderId="50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27" fillId="43" borderId="17" xfId="0" applyFont="1" applyFill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30" fillId="45" borderId="11" xfId="0" applyFont="1" applyFill="1" applyBorder="1" applyAlignment="1">
      <alignment horizontal="left"/>
    </xf>
    <xf numFmtId="0" fontId="30" fillId="43" borderId="11" xfId="0" applyFont="1" applyFill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32" fillId="0" borderId="17" xfId="0" applyFont="1" applyBorder="1" applyAlignment="1">
      <alignment horizontal="left"/>
    </xf>
    <xf numFmtId="4" fontId="26" fillId="44" borderId="11" xfId="0" applyNumberFormat="1" applyFont="1" applyFill="1" applyBorder="1" applyAlignment="1">
      <alignment horizontal="right" vertical="center"/>
    </xf>
    <xf numFmtId="4" fontId="26" fillId="44" borderId="41" xfId="0" applyNumberFormat="1" applyFont="1" applyFill="1" applyBorder="1" applyAlignment="1">
      <alignment horizontal="right" vertical="center"/>
    </xf>
    <xf numFmtId="0" fontId="31" fillId="0" borderId="13" xfId="0" applyFont="1" applyBorder="1" applyAlignment="1">
      <alignment horizontal="left"/>
    </xf>
    <xf numFmtId="0" fontId="31" fillId="0" borderId="14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30" fillId="43" borderId="11" xfId="0" applyFont="1" applyFill="1" applyBorder="1"/>
    <xf numFmtId="0" fontId="24" fillId="49" borderId="0" xfId="0" applyFont="1" applyFill="1" applyAlignment="1">
      <alignment horizontal="center" vertical="center" wrapText="1"/>
    </xf>
    <xf numFmtId="0" fontId="36" fillId="35" borderId="0" xfId="42" applyFont="1" applyFill="1" applyAlignment="1">
      <alignment horizontal="center" vertical="center" wrapText="1"/>
    </xf>
    <xf numFmtId="0" fontId="37" fillId="35" borderId="0" xfId="42" applyFont="1" applyFill="1" applyAlignment="1">
      <alignment vertical="center" wrapText="1"/>
    </xf>
    <xf numFmtId="0" fontId="51" fillId="35" borderId="0" xfId="42" applyFont="1" applyFill="1" applyAlignment="1">
      <alignment horizontal="center" vertical="center" wrapText="1"/>
    </xf>
    <xf numFmtId="0" fontId="52" fillId="35" borderId="0" xfId="42" applyFont="1" applyFill="1" applyAlignment="1">
      <alignment wrapText="1"/>
    </xf>
    <xf numFmtId="0" fontId="52" fillId="35" borderId="0" xfId="42" applyFont="1" applyFill="1" applyAlignment="1">
      <alignment vertical="center" wrapText="1"/>
    </xf>
    <xf numFmtId="0" fontId="51" fillId="35" borderId="0" xfId="44" applyFont="1" applyFill="1" applyAlignment="1">
      <alignment horizontal="center" vertical="center" wrapText="1"/>
    </xf>
    <xf numFmtId="0" fontId="52" fillId="35" borderId="0" xfId="44" applyFont="1" applyFill="1" applyAlignment="1">
      <alignment vertical="center" wrapText="1"/>
    </xf>
    <xf numFmtId="0" fontId="52" fillId="35" borderId="0" xfId="44" applyFont="1" applyFill="1" applyAlignment="1">
      <alignment wrapText="1"/>
    </xf>
    <xf numFmtId="0" fontId="53" fillId="35" borderId="15" xfId="44" applyFont="1" applyFill="1" applyBorder="1" applyAlignment="1">
      <alignment horizontal="center" vertical="center" wrapText="1"/>
    </xf>
    <xf numFmtId="0" fontId="51" fillId="35" borderId="0" xfId="50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36" borderId="11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no 2" xfId="42" xr:uid="{00000000-0005-0000-0000-000023000000}"/>
    <cellStyle name="Normalno 2 2" xfId="50" xr:uid="{00000000-0005-0000-0000-000024000000}"/>
    <cellStyle name="Normalno 2 3" xfId="47" xr:uid="{00000000-0005-0000-0000-000025000000}"/>
    <cellStyle name="Normalno 3" xfId="49" xr:uid="{00000000-0005-0000-0000-000026000000}"/>
    <cellStyle name="Normalno 3 2" xfId="48" xr:uid="{00000000-0005-0000-0000-000027000000}"/>
    <cellStyle name="Normalno 3 3" xfId="44" xr:uid="{00000000-0005-0000-0000-000028000000}"/>
    <cellStyle name="Normalno 4" xfId="43" xr:uid="{00000000-0005-0000-0000-000029000000}"/>
    <cellStyle name="Normalno 5" xfId="46" xr:uid="{00000000-0005-0000-0000-00002A000000}"/>
    <cellStyle name="Note" xfId="15" builtinId="10" customBuiltin="1"/>
    <cellStyle name="Obično_List9" xfId="45" xr:uid="{00000000-0005-0000-0000-00002C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914DC"/>
      <color rgb="FFF719BD"/>
      <color rgb="FF80B7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opLeftCell="A3" workbookViewId="0">
      <selection activeCell="E17" sqref="E17"/>
    </sheetView>
  </sheetViews>
  <sheetFormatPr defaultColWidth="9.109375" defaultRowHeight="10.199999999999999" x14ac:dyDescent="0.2"/>
  <cols>
    <col min="1" max="1" width="46.109375" style="1" customWidth="1"/>
    <col min="2" max="2" width="11.33203125" style="1" customWidth="1"/>
    <col min="3" max="3" width="14" style="1" customWidth="1"/>
    <col min="4" max="5" width="10.44140625" style="1" customWidth="1"/>
    <col min="6" max="6" width="9.6640625" style="1" customWidth="1"/>
    <col min="7" max="7" width="10" style="1" customWidth="1"/>
    <col min="8" max="16384" width="9.109375" style="1"/>
  </cols>
  <sheetData>
    <row r="1" spans="1:7" ht="18" customHeight="1" x14ac:dyDescent="0.2">
      <c r="A1" s="396" t="s">
        <v>179</v>
      </c>
      <c r="B1" s="396"/>
      <c r="C1" s="396"/>
      <c r="D1" s="396"/>
      <c r="E1" s="396"/>
      <c r="F1" s="396"/>
      <c r="G1" s="396"/>
    </row>
    <row r="2" spans="1:7" ht="23.25" customHeight="1" x14ac:dyDescent="0.2">
      <c r="A2" s="396"/>
      <c r="B2" s="396"/>
      <c r="C2" s="396"/>
      <c r="D2" s="396"/>
      <c r="E2" s="396"/>
      <c r="F2" s="396"/>
      <c r="G2" s="396"/>
    </row>
    <row r="3" spans="1:7" x14ac:dyDescent="0.2">
      <c r="A3" s="201"/>
      <c r="B3" s="201"/>
      <c r="C3" s="201"/>
      <c r="D3" s="201"/>
      <c r="E3" s="201"/>
      <c r="F3" s="201"/>
      <c r="G3" s="201"/>
    </row>
    <row r="4" spans="1:7" ht="18" customHeight="1" x14ac:dyDescent="0.2">
      <c r="A4" s="397" t="s">
        <v>288</v>
      </c>
      <c r="B4" s="397"/>
      <c r="C4" s="397"/>
      <c r="D4" s="397"/>
      <c r="E4" s="397"/>
      <c r="F4" s="397"/>
      <c r="G4" s="397"/>
    </row>
    <row r="5" spans="1:7" x14ac:dyDescent="0.2">
      <c r="A5" s="201"/>
      <c r="B5" s="201"/>
      <c r="C5" s="201"/>
      <c r="D5" s="201"/>
      <c r="E5" s="201"/>
      <c r="F5" s="201"/>
      <c r="G5" s="201"/>
    </row>
    <row r="6" spans="1:7" ht="13.5" customHeight="1" x14ac:dyDescent="0.2">
      <c r="A6" s="202" t="s">
        <v>6</v>
      </c>
      <c r="B6" s="201"/>
      <c r="C6" s="201"/>
      <c r="D6" s="201"/>
      <c r="E6" s="201"/>
      <c r="F6" s="201"/>
      <c r="G6" s="201"/>
    </row>
    <row r="7" spans="1:7" ht="9.75" hidden="1" customHeight="1" x14ac:dyDescent="0.2">
      <c r="A7" s="201"/>
      <c r="B7" s="201"/>
      <c r="C7" s="201"/>
      <c r="D7" s="201"/>
      <c r="E7" s="201"/>
      <c r="F7" s="201"/>
      <c r="G7" s="201"/>
    </row>
    <row r="8" spans="1:7" hidden="1" x14ac:dyDescent="0.2">
      <c r="A8" s="201"/>
      <c r="B8" s="201"/>
      <c r="C8" s="201"/>
      <c r="D8" s="201"/>
      <c r="E8" s="201"/>
      <c r="F8" s="201"/>
      <c r="G8" s="201"/>
    </row>
    <row r="9" spans="1:7" ht="16.5" customHeight="1" x14ac:dyDescent="0.2">
      <c r="A9" s="394" t="s">
        <v>289</v>
      </c>
      <c r="B9" s="394"/>
      <c r="C9" s="394"/>
      <c r="D9" s="394"/>
      <c r="E9" s="394"/>
      <c r="F9" s="394"/>
      <c r="G9" s="394"/>
    </row>
    <row r="10" spans="1:7" ht="8.25" customHeight="1" x14ac:dyDescent="0.2">
      <c r="A10" s="201"/>
      <c r="B10" s="201"/>
      <c r="C10" s="201"/>
      <c r="D10" s="201"/>
      <c r="E10" s="201"/>
      <c r="F10" s="201"/>
      <c r="G10" s="201"/>
    </row>
    <row r="11" spans="1:7" s="2" customFormat="1" ht="10.8" thickBot="1" x14ac:dyDescent="0.25">
      <c r="A11" s="202" t="s">
        <v>214</v>
      </c>
      <c r="B11" s="201"/>
      <c r="C11" s="201"/>
      <c r="D11" s="201"/>
      <c r="E11" s="201"/>
      <c r="F11" s="201"/>
      <c r="G11" s="201"/>
    </row>
    <row r="12" spans="1:7" ht="31.2" thickBot="1" x14ac:dyDescent="0.25">
      <c r="A12" s="203" t="s">
        <v>226</v>
      </c>
      <c r="B12" s="206" t="s">
        <v>286</v>
      </c>
      <c r="C12" s="204" t="s">
        <v>270</v>
      </c>
      <c r="D12" s="205" t="s">
        <v>271</v>
      </c>
      <c r="E12" s="206" t="s">
        <v>287</v>
      </c>
      <c r="F12" s="203" t="s">
        <v>219</v>
      </c>
      <c r="G12" s="203" t="s">
        <v>219</v>
      </c>
    </row>
    <row r="13" spans="1:7" ht="10.8" thickBot="1" x14ac:dyDescent="0.25">
      <c r="A13" s="207">
        <v>1</v>
      </c>
      <c r="B13" s="207">
        <v>5</v>
      </c>
      <c r="C13" s="207">
        <v>3</v>
      </c>
      <c r="D13" s="207">
        <v>4</v>
      </c>
      <c r="E13" s="207">
        <v>5</v>
      </c>
      <c r="F13" s="207" t="s">
        <v>217</v>
      </c>
      <c r="G13" s="208" t="s">
        <v>218</v>
      </c>
    </row>
    <row r="14" spans="1:7" ht="14.25" customHeight="1" thickBot="1" x14ac:dyDescent="0.25">
      <c r="A14" s="186" t="s">
        <v>0</v>
      </c>
      <c r="B14" s="79">
        <v>1095791.46</v>
      </c>
      <c r="C14" s="79">
        <v>1324457.04</v>
      </c>
      <c r="D14" s="80"/>
      <c r="E14" s="79">
        <v>1304294.68</v>
      </c>
      <c r="F14" s="85">
        <f>E14/B14*100</f>
        <v>119.02763688266013</v>
      </c>
      <c r="G14" s="209">
        <f>E14/C14*100</f>
        <v>98.477688638357037</v>
      </c>
    </row>
    <row r="15" spans="1:7" ht="16.5" customHeight="1" thickBot="1" x14ac:dyDescent="0.25">
      <c r="A15" s="89" t="s">
        <v>4</v>
      </c>
      <c r="B15" s="76">
        <f>SUM(B14:B14)</f>
        <v>1095791.46</v>
      </c>
      <c r="C15" s="76">
        <f>SUM(C14:C14)</f>
        <v>1324457.04</v>
      </c>
      <c r="D15" s="76"/>
      <c r="E15" s="76">
        <f>SUM(E14:E14)</f>
        <v>1304294.68</v>
      </c>
      <c r="F15" s="88">
        <f>E15/B15*100</f>
        <v>119.02763688266013</v>
      </c>
      <c r="G15" s="88">
        <f>E15/C15*100</f>
        <v>98.477688638357037</v>
      </c>
    </row>
    <row r="16" spans="1:7" ht="13.5" customHeight="1" x14ac:dyDescent="0.2">
      <c r="A16" s="187" t="s">
        <v>1</v>
      </c>
      <c r="B16" s="37">
        <v>1088315.23</v>
      </c>
      <c r="C16" s="1">
        <v>1292564.72</v>
      </c>
      <c r="D16" s="74"/>
      <c r="E16" s="37">
        <v>1272178.5</v>
      </c>
      <c r="F16" s="86">
        <f>E16/B16*100</f>
        <v>116.89430276556914</v>
      </c>
      <c r="G16" s="210">
        <f>E16/C17*100</f>
        <v>4691.1398939847895</v>
      </c>
    </row>
    <row r="17" spans="1:7" ht="15.75" customHeight="1" thickBot="1" x14ac:dyDescent="0.25">
      <c r="A17" s="188" t="s">
        <v>2</v>
      </c>
      <c r="B17" s="81">
        <v>11598.38</v>
      </c>
      <c r="C17" s="37">
        <v>27118.75</v>
      </c>
      <c r="D17" s="82"/>
      <c r="E17" s="81">
        <v>34369.43</v>
      </c>
      <c r="F17" s="87">
        <f>E17/B17*100</f>
        <v>296.32957361286662</v>
      </c>
      <c r="G17" s="211" t="e">
        <f>E17/#REF!*100</f>
        <v>#REF!</v>
      </c>
    </row>
    <row r="18" spans="1:7" ht="15.75" customHeight="1" thickBot="1" x14ac:dyDescent="0.25">
      <c r="A18" s="89" t="s">
        <v>5</v>
      </c>
      <c r="B18" s="76">
        <f>SUM(B16:B17)</f>
        <v>1099913.6099999999</v>
      </c>
      <c r="C18" s="76">
        <f>SUM(C16:C17)</f>
        <v>1319683.47</v>
      </c>
      <c r="D18" s="76"/>
      <c r="E18" s="76">
        <f>SUM(E16:E17)</f>
        <v>1306547.93</v>
      </c>
      <c r="F18" s="88">
        <f>E18/B18*100</f>
        <v>118.78641359842798</v>
      </c>
      <c r="G18" s="212">
        <f>E18/C18*100</f>
        <v>99.004644651645137</v>
      </c>
    </row>
    <row r="19" spans="1:7" ht="15" customHeight="1" thickBot="1" x14ac:dyDescent="0.25">
      <c r="A19" s="99" t="s">
        <v>3</v>
      </c>
      <c r="B19" s="91">
        <f>B15-B18</f>
        <v>-4122.1499999999069</v>
      </c>
      <c r="C19" s="91">
        <f>C15-C18</f>
        <v>4773.5700000000652</v>
      </c>
      <c r="D19" s="92"/>
      <c r="E19" s="91">
        <f>E15-E18</f>
        <v>-2253.25</v>
      </c>
      <c r="F19" s="75"/>
      <c r="G19" s="93"/>
    </row>
    <row r="20" spans="1:7" ht="12.75" customHeight="1" x14ac:dyDescent="0.2">
      <c r="A20" s="213"/>
      <c r="B20" s="201"/>
      <c r="C20" s="201"/>
      <c r="D20" s="201"/>
      <c r="E20" s="201"/>
      <c r="F20" s="201"/>
      <c r="G20" s="201"/>
    </row>
    <row r="21" spans="1:7" ht="10.8" thickBot="1" x14ac:dyDescent="0.25">
      <c r="A21" s="213" t="s">
        <v>215</v>
      </c>
      <c r="B21" s="201"/>
      <c r="C21" s="201"/>
      <c r="D21" s="201"/>
      <c r="E21" s="201"/>
      <c r="F21" s="201"/>
      <c r="G21" s="201"/>
    </row>
    <row r="22" spans="1:7" ht="31.2" thickBot="1" x14ac:dyDescent="0.25">
      <c r="A22" s="214" t="s">
        <v>226</v>
      </c>
      <c r="B22" s="206" t="s">
        <v>286</v>
      </c>
      <c r="C22" s="204" t="s">
        <v>270</v>
      </c>
      <c r="D22" s="205" t="s">
        <v>271</v>
      </c>
      <c r="E22" s="206" t="s">
        <v>287</v>
      </c>
      <c r="F22" s="203" t="s">
        <v>219</v>
      </c>
      <c r="G22" s="203" t="s">
        <v>219</v>
      </c>
    </row>
    <row r="23" spans="1:7" ht="14.25" customHeight="1" thickBot="1" x14ac:dyDescent="0.25">
      <c r="A23" s="205">
        <v>1</v>
      </c>
      <c r="B23" s="205">
        <v>2</v>
      </c>
      <c r="C23" s="205">
        <v>3</v>
      </c>
      <c r="D23" s="205">
        <v>4</v>
      </c>
      <c r="E23" s="205">
        <v>5</v>
      </c>
      <c r="F23" s="205" t="s">
        <v>217</v>
      </c>
      <c r="G23" s="205" t="s">
        <v>218</v>
      </c>
    </row>
    <row r="24" spans="1:7" ht="14.25" customHeight="1" x14ac:dyDescent="0.2">
      <c r="A24" s="77" t="s">
        <v>221</v>
      </c>
      <c r="B24" s="114">
        <v>0</v>
      </c>
      <c r="C24" s="114">
        <v>0</v>
      </c>
      <c r="D24" s="115"/>
      <c r="E24" s="114">
        <v>0</v>
      </c>
      <c r="F24" s="124" t="e">
        <f>E24/B24*100</f>
        <v>#DIV/0!</v>
      </c>
      <c r="G24" s="125" t="e">
        <f>E24/C24*100</f>
        <v>#DIV/0!</v>
      </c>
    </row>
    <row r="25" spans="1:7" ht="14.25" customHeight="1" x14ac:dyDescent="0.2">
      <c r="A25" s="78" t="s">
        <v>222</v>
      </c>
      <c r="B25" s="116">
        <v>0</v>
      </c>
      <c r="C25" s="116">
        <v>0</v>
      </c>
      <c r="D25" s="117"/>
      <c r="E25" s="116">
        <v>0</v>
      </c>
      <c r="F25" s="126" t="e">
        <f t="shared" ref="F25:F28" si="0">E25/B25*100</f>
        <v>#DIV/0!</v>
      </c>
      <c r="G25" s="127" t="e">
        <f t="shared" ref="G25:G27" si="1">E25/C25*100</f>
        <v>#DIV/0!</v>
      </c>
    </row>
    <row r="26" spans="1:7" ht="16.5" customHeight="1" thickBot="1" x14ac:dyDescent="0.25">
      <c r="A26" s="90" t="s">
        <v>220</v>
      </c>
      <c r="B26" s="118">
        <f>B24-B25</f>
        <v>0</v>
      </c>
      <c r="C26" s="118">
        <f t="shared" ref="C26:E26" si="2">C24-C25</f>
        <v>0</v>
      </c>
      <c r="D26" s="119"/>
      <c r="E26" s="118">
        <f t="shared" si="2"/>
        <v>0</v>
      </c>
      <c r="F26" s="122" t="e">
        <f t="shared" si="0"/>
        <v>#DIV/0!</v>
      </c>
      <c r="G26" s="123" t="e">
        <f t="shared" si="1"/>
        <v>#DIV/0!</v>
      </c>
    </row>
    <row r="27" spans="1:7" ht="16.5" customHeight="1" thickBot="1" x14ac:dyDescent="0.25">
      <c r="A27" s="180" t="s">
        <v>223</v>
      </c>
      <c r="B27" s="120">
        <v>-651.41999999999996</v>
      </c>
      <c r="C27" s="120">
        <v>-4773.57</v>
      </c>
      <c r="D27" s="121"/>
      <c r="E27" s="128">
        <v>-4773.57</v>
      </c>
      <c r="F27" s="129">
        <f t="shared" si="0"/>
        <v>732.79451045408496</v>
      </c>
      <c r="G27" s="129">
        <f t="shared" si="1"/>
        <v>100</v>
      </c>
    </row>
    <row r="28" spans="1:7" ht="18" customHeight="1" thickBot="1" x14ac:dyDescent="0.25">
      <c r="A28" s="180" t="s">
        <v>224</v>
      </c>
      <c r="B28" s="63">
        <f>B19+B27</f>
        <v>-4773.5699999999069</v>
      </c>
      <c r="C28" s="63">
        <f>C19+C27</f>
        <v>6.5483618527650833E-11</v>
      </c>
      <c r="D28" s="84"/>
      <c r="E28" s="83">
        <f>E19+E27</f>
        <v>-7026.82</v>
      </c>
      <c r="F28" s="129">
        <f t="shared" si="0"/>
        <v>147.2026177473073</v>
      </c>
      <c r="G28" s="129"/>
    </row>
    <row r="29" spans="1:7" ht="29.25" customHeight="1" x14ac:dyDescent="0.2">
      <c r="A29" s="395" t="s">
        <v>290</v>
      </c>
      <c r="B29" s="395"/>
      <c r="C29" s="395"/>
      <c r="D29" s="395"/>
      <c r="E29" s="395"/>
      <c r="F29" s="395"/>
      <c r="G29" s="395"/>
    </row>
    <row r="30" spans="1:7" ht="10.5" customHeight="1" x14ac:dyDescent="0.2">
      <c r="A30" s="395"/>
      <c r="B30" s="395"/>
      <c r="C30" s="395"/>
      <c r="D30" s="395"/>
      <c r="E30" s="395"/>
      <c r="F30" s="395"/>
      <c r="G30" s="395"/>
    </row>
    <row r="31" spans="1:7" ht="12.75" customHeight="1" x14ac:dyDescent="0.2">
      <c r="A31" s="395" t="s">
        <v>138</v>
      </c>
      <c r="B31" s="395"/>
      <c r="C31" s="395"/>
      <c r="D31" s="395"/>
      <c r="E31" s="395"/>
      <c r="F31" s="395"/>
      <c r="G31" s="395"/>
    </row>
  </sheetData>
  <mergeCells count="6">
    <mergeCell ref="A9:G9"/>
    <mergeCell ref="A29:G29"/>
    <mergeCell ref="A30:G30"/>
    <mergeCell ref="A31:G31"/>
    <mergeCell ref="A1:G2"/>
    <mergeCell ref="A4:G4"/>
  </mergeCells>
  <pageMargins left="0.2" right="0.2" top="0.46" bottom="0.31" header="0.2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9"/>
  <sheetViews>
    <sheetView workbookViewId="0">
      <selection activeCell="N13" sqref="N13"/>
    </sheetView>
  </sheetViews>
  <sheetFormatPr defaultRowHeight="14.4" x14ac:dyDescent="0.3"/>
  <cols>
    <col min="11" max="11" width="12" customWidth="1"/>
    <col min="12" max="12" width="12.5546875" customWidth="1"/>
    <col min="13" max="13" width="9.5546875" customWidth="1"/>
    <col min="14" max="14" width="12.5546875" customWidth="1"/>
    <col min="16" max="16" width="9" customWidth="1"/>
    <col min="17" max="17" width="9.109375" hidden="1" customWidth="1"/>
  </cols>
  <sheetData>
    <row r="1" spans="1:16" x14ac:dyDescent="0.3">
      <c r="A1" s="5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3">
      <c r="A2" s="7"/>
      <c r="B2" s="7"/>
      <c r="C2" s="7"/>
      <c r="D2" s="6" t="s">
        <v>225</v>
      </c>
      <c r="E2" s="40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3">
      <c r="A3" s="418"/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3"/>
      <c r="M3" s="3"/>
      <c r="N3" s="3"/>
      <c r="O3" s="3"/>
      <c r="P3" s="3"/>
    </row>
    <row r="4" spans="1:16" ht="15" thickBot="1" x14ac:dyDescent="0.35">
      <c r="A4" s="94"/>
      <c r="B4" s="94"/>
      <c r="C4" s="94"/>
      <c r="D4" s="94"/>
      <c r="E4" s="428"/>
      <c r="F4" s="428"/>
      <c r="G4" s="428"/>
      <c r="H4" s="428"/>
      <c r="I4" s="428"/>
      <c r="J4" s="94"/>
      <c r="K4" s="8"/>
      <c r="L4" s="8"/>
      <c r="M4" s="8"/>
      <c r="N4" s="8"/>
      <c r="O4" s="8"/>
      <c r="P4" s="8"/>
    </row>
    <row r="5" spans="1:16" ht="31.2" thickBot="1" x14ac:dyDescent="0.35">
      <c r="A5" s="422" t="s">
        <v>227</v>
      </c>
      <c r="B5" s="409"/>
      <c r="C5" s="410"/>
      <c r="D5" s="109"/>
      <c r="E5" s="408" t="s">
        <v>228</v>
      </c>
      <c r="F5" s="409"/>
      <c r="G5" s="409"/>
      <c r="H5" s="409"/>
      <c r="I5" s="410"/>
      <c r="J5" s="97"/>
      <c r="K5" s="363" t="s">
        <v>286</v>
      </c>
      <c r="L5" s="364" t="s">
        <v>270</v>
      </c>
      <c r="M5" s="365" t="s">
        <v>271</v>
      </c>
      <c r="N5" s="363" t="s">
        <v>287</v>
      </c>
      <c r="O5" s="366" t="s">
        <v>219</v>
      </c>
      <c r="P5" s="366" t="s">
        <v>219</v>
      </c>
    </row>
    <row r="6" spans="1:16" ht="21" thickBot="1" x14ac:dyDescent="0.35">
      <c r="A6" s="110"/>
      <c r="B6" s="111"/>
      <c r="C6" s="111"/>
      <c r="D6" s="111"/>
      <c r="E6" s="403">
        <v>1</v>
      </c>
      <c r="F6" s="404"/>
      <c r="G6" s="404"/>
      <c r="H6" s="404"/>
      <c r="I6" s="405"/>
      <c r="J6" s="98"/>
      <c r="K6" s="113">
        <v>2</v>
      </c>
      <c r="L6" s="113">
        <v>3</v>
      </c>
      <c r="M6" s="113">
        <v>4</v>
      </c>
      <c r="N6" s="113">
        <v>5</v>
      </c>
      <c r="O6" s="113" t="s">
        <v>217</v>
      </c>
      <c r="P6" s="113" t="s">
        <v>218</v>
      </c>
    </row>
    <row r="7" spans="1:16" x14ac:dyDescent="0.3">
      <c r="A7" s="141">
        <v>6</v>
      </c>
      <c r="B7" s="95"/>
      <c r="C7" s="95"/>
      <c r="D7" s="95"/>
      <c r="E7" s="424" t="s">
        <v>26</v>
      </c>
      <c r="F7" s="424"/>
      <c r="G7" s="424"/>
      <c r="H7" s="424"/>
      <c r="I7" s="424"/>
      <c r="J7" s="96"/>
      <c r="K7" s="112">
        <f>SUM(K9+K19+K24+K30+K41)</f>
        <v>1095791.46</v>
      </c>
      <c r="L7" s="112">
        <f>SUM(L9+L19+L24+L30+L41)</f>
        <v>1324457.04</v>
      </c>
      <c r="M7" s="112"/>
      <c r="N7" s="112">
        <f>N9+N19+N24+N30+N41</f>
        <v>1304294.68</v>
      </c>
      <c r="O7" s="112">
        <f>N7/K7*100</f>
        <v>119.02763688266013</v>
      </c>
      <c r="P7" s="142">
        <f>N7/L7*100</f>
        <v>98.477688638357037</v>
      </c>
    </row>
    <row r="8" spans="1:16" x14ac:dyDescent="0.3">
      <c r="A8" s="143"/>
      <c r="B8" s="9"/>
      <c r="C8" s="9"/>
      <c r="D8" s="9"/>
      <c r="E8" s="407"/>
      <c r="F8" s="407"/>
      <c r="G8" s="407"/>
      <c r="H8" s="407"/>
      <c r="I8" s="407"/>
      <c r="J8" s="10"/>
      <c r="K8" s="11"/>
      <c r="L8" s="11"/>
      <c r="M8" s="108"/>
      <c r="N8" s="11"/>
      <c r="O8" s="11"/>
      <c r="P8" s="144"/>
    </row>
    <row r="9" spans="1:16" x14ac:dyDescent="0.3">
      <c r="A9" s="145">
        <v>63</v>
      </c>
      <c r="B9" s="54"/>
      <c r="C9" s="54"/>
      <c r="D9" s="54"/>
      <c r="E9" s="406" t="s">
        <v>27</v>
      </c>
      <c r="F9" s="406"/>
      <c r="G9" s="406"/>
      <c r="H9" s="406"/>
      <c r="I9" s="406"/>
      <c r="J9" s="54"/>
      <c r="K9" s="55">
        <f>K11+K15</f>
        <v>992006.58000000007</v>
      </c>
      <c r="L9" s="55">
        <v>1173426.56</v>
      </c>
      <c r="M9" s="55"/>
      <c r="N9" s="55">
        <f t="shared" ref="N9" si="0">N11+N15</f>
        <v>1174157.92</v>
      </c>
      <c r="O9" s="55">
        <f>N9/K9*100</f>
        <v>118.36190844621211</v>
      </c>
      <c r="P9" s="146">
        <f>N9/L9*100</f>
        <v>100.06232686602901</v>
      </c>
    </row>
    <row r="10" spans="1:16" x14ac:dyDescent="0.3">
      <c r="A10" s="147"/>
      <c r="B10" s="12"/>
      <c r="C10" s="12"/>
      <c r="D10" s="12"/>
      <c r="E10" s="401"/>
      <c r="F10" s="401"/>
      <c r="G10" s="401"/>
      <c r="H10" s="401"/>
      <c r="I10" s="401"/>
      <c r="J10" s="12"/>
      <c r="K10" s="13"/>
      <c r="L10" s="13"/>
      <c r="M10" s="100"/>
      <c r="N10" s="13"/>
      <c r="O10" s="13"/>
      <c r="P10" s="148"/>
    </row>
    <row r="11" spans="1:16" x14ac:dyDescent="0.3">
      <c r="A11" s="147"/>
      <c r="B11" s="14">
        <v>636</v>
      </c>
      <c r="C11" s="64"/>
      <c r="D11" s="12"/>
      <c r="E11" s="72" t="s">
        <v>75</v>
      </c>
      <c r="F11" s="72"/>
      <c r="G11" s="72"/>
      <c r="H11" s="72"/>
      <c r="I11" s="72"/>
      <c r="J11" s="12"/>
      <c r="K11" s="16">
        <f>SUM(K12:K13)</f>
        <v>977103.68</v>
      </c>
      <c r="L11" s="16">
        <f>SUM(L12:L13)</f>
        <v>0</v>
      </c>
      <c r="M11" s="101"/>
      <c r="N11" s="16">
        <f>SUM(N12:N13)</f>
        <v>1155584.5899999999</v>
      </c>
      <c r="O11" s="15">
        <f>L11/K11*100</f>
        <v>0</v>
      </c>
      <c r="P11" s="149" t="e">
        <f>N11/L11*100</f>
        <v>#DIV/0!</v>
      </c>
    </row>
    <row r="12" spans="1:16" x14ac:dyDescent="0.3">
      <c r="A12" s="147"/>
      <c r="B12" s="12"/>
      <c r="C12" s="64">
        <v>6361</v>
      </c>
      <c r="D12" s="12"/>
      <c r="E12" s="64" t="s">
        <v>76</v>
      </c>
      <c r="F12" s="72"/>
      <c r="G12" s="72"/>
      <c r="H12" s="72"/>
      <c r="I12" s="72"/>
      <c r="J12" s="12"/>
      <c r="K12" s="17">
        <v>973945.68</v>
      </c>
      <c r="L12" s="17">
        <v>0</v>
      </c>
      <c r="M12" s="102"/>
      <c r="N12" s="17">
        <v>1138377.46</v>
      </c>
      <c r="O12" s="13">
        <f>L12/K12*100</f>
        <v>0</v>
      </c>
      <c r="P12" s="148" t="e">
        <f>N12/L12*100</f>
        <v>#DIV/0!</v>
      </c>
    </row>
    <row r="13" spans="1:16" x14ac:dyDescent="0.3">
      <c r="A13" s="147"/>
      <c r="B13" s="12"/>
      <c r="C13" s="64">
        <v>6362</v>
      </c>
      <c r="D13" s="12"/>
      <c r="E13" s="64" t="s">
        <v>77</v>
      </c>
      <c r="F13" s="72"/>
      <c r="G13" s="72"/>
      <c r="H13" s="72"/>
      <c r="I13" s="72"/>
      <c r="J13" s="12"/>
      <c r="K13" s="17">
        <v>3158</v>
      </c>
      <c r="L13" s="17">
        <v>0</v>
      </c>
      <c r="M13" s="102"/>
      <c r="N13" s="17">
        <v>17207.13</v>
      </c>
      <c r="O13" s="13">
        <f>L13/K13*100</f>
        <v>0</v>
      </c>
      <c r="P13" s="148" t="e">
        <f>N13/L13*100</f>
        <v>#DIV/0!</v>
      </c>
    </row>
    <row r="14" spans="1:16" x14ac:dyDescent="0.3">
      <c r="A14" s="147"/>
      <c r="B14" s="12"/>
      <c r="C14" s="64"/>
      <c r="D14" s="12"/>
      <c r="E14" s="64"/>
      <c r="F14" s="72"/>
      <c r="G14" s="72"/>
      <c r="H14" s="72"/>
      <c r="I14" s="72"/>
      <c r="J14" s="12"/>
      <c r="K14" s="17"/>
      <c r="L14" s="17"/>
      <c r="M14" s="102"/>
      <c r="N14" s="17"/>
      <c r="O14" s="13"/>
      <c r="P14" s="148"/>
    </row>
    <row r="15" spans="1:16" x14ac:dyDescent="0.3">
      <c r="A15" s="147"/>
      <c r="B15" s="14">
        <v>639</v>
      </c>
      <c r="C15" s="64"/>
      <c r="D15" s="12"/>
      <c r="E15" s="72" t="s">
        <v>85</v>
      </c>
      <c r="F15" s="72"/>
      <c r="G15" s="72"/>
      <c r="H15" s="72"/>
      <c r="I15" s="72"/>
      <c r="J15" s="12"/>
      <c r="K15" s="16">
        <f>K16+K17</f>
        <v>14902.9</v>
      </c>
      <c r="L15" s="16">
        <v>0</v>
      </c>
      <c r="M15" s="101"/>
      <c r="N15" s="16">
        <f>N16+N17</f>
        <v>18573.330000000002</v>
      </c>
      <c r="O15" s="15">
        <f>N15/K15*100</f>
        <v>124.62896483234809</v>
      </c>
      <c r="P15" s="149" t="e">
        <f>N15/L15*100</f>
        <v>#DIV/0!</v>
      </c>
    </row>
    <row r="16" spans="1:16" x14ac:dyDescent="0.3">
      <c r="A16" s="147"/>
      <c r="B16" s="12"/>
      <c r="C16" s="64">
        <v>6391</v>
      </c>
      <c r="D16" s="12"/>
      <c r="E16" s="64" t="s">
        <v>189</v>
      </c>
      <c r="F16" s="72"/>
      <c r="G16" s="72"/>
      <c r="H16" s="72"/>
      <c r="I16" s="72"/>
      <c r="J16" s="12"/>
      <c r="K16" s="17">
        <v>2235.4299999999998</v>
      </c>
      <c r="L16" s="17">
        <v>0</v>
      </c>
      <c r="M16" s="102"/>
      <c r="N16" s="17">
        <v>2786.01</v>
      </c>
      <c r="O16" s="13">
        <f>L16/K16*100</f>
        <v>0</v>
      </c>
      <c r="P16" s="148" t="e">
        <f>N16/L16*100</f>
        <v>#DIV/0!</v>
      </c>
    </row>
    <row r="17" spans="1:16" ht="15" customHeight="1" x14ac:dyDescent="0.3">
      <c r="A17" s="147"/>
      <c r="B17" s="12"/>
      <c r="C17" s="64">
        <v>6393</v>
      </c>
      <c r="D17" s="12"/>
      <c r="E17" s="64" t="s">
        <v>267</v>
      </c>
      <c r="F17" s="359"/>
      <c r="G17" s="359"/>
      <c r="H17" s="359"/>
      <c r="I17" s="359"/>
      <c r="J17" s="360"/>
      <c r="K17" s="17">
        <v>12667.47</v>
      </c>
      <c r="L17" s="17">
        <v>0</v>
      </c>
      <c r="M17" s="102"/>
      <c r="N17" s="17">
        <v>15787.32</v>
      </c>
      <c r="O17" s="13">
        <f>L17/K17*100</f>
        <v>0</v>
      </c>
      <c r="P17" s="148" t="e">
        <f>N17/L17*100</f>
        <v>#DIV/0!</v>
      </c>
    </row>
    <row r="18" spans="1:16" x14ac:dyDescent="0.3">
      <c r="A18" s="147"/>
      <c r="B18" s="12"/>
      <c r="C18" s="64"/>
      <c r="D18" s="12"/>
      <c r="E18" s="64"/>
      <c r="F18" s="72"/>
      <c r="G18" s="72"/>
      <c r="H18" s="64"/>
      <c r="I18" s="72"/>
      <c r="J18" s="12"/>
      <c r="K18" s="17"/>
      <c r="L18" s="17"/>
      <c r="M18" s="102"/>
      <c r="N18" s="17"/>
      <c r="O18" s="17"/>
      <c r="P18" s="150"/>
    </row>
    <row r="19" spans="1:16" x14ac:dyDescent="0.3">
      <c r="A19" s="145">
        <v>64</v>
      </c>
      <c r="B19" s="53"/>
      <c r="C19" s="68"/>
      <c r="D19" s="53"/>
      <c r="E19" s="68" t="s">
        <v>28</v>
      </c>
      <c r="F19" s="68"/>
      <c r="G19" s="68"/>
      <c r="H19" s="68"/>
      <c r="I19" s="68"/>
      <c r="J19" s="53"/>
      <c r="K19" s="56">
        <f>K21</f>
        <v>0.02</v>
      </c>
      <c r="L19" s="56">
        <v>1</v>
      </c>
      <c r="M19" s="56"/>
      <c r="N19" s="56">
        <f>N21</f>
        <v>0.04</v>
      </c>
      <c r="O19" s="56">
        <f>N19/K19*100</f>
        <v>200</v>
      </c>
      <c r="P19" s="151">
        <f>N19/L19*100</f>
        <v>4</v>
      </c>
    </row>
    <row r="20" spans="1:16" x14ac:dyDescent="0.3">
      <c r="A20" s="147"/>
      <c r="B20" s="12"/>
      <c r="C20" s="64"/>
      <c r="D20" s="12"/>
      <c r="E20" s="72"/>
      <c r="F20" s="72"/>
      <c r="G20" s="72"/>
      <c r="H20" s="72"/>
      <c r="I20" s="72"/>
      <c r="J20" s="12"/>
      <c r="K20" s="17"/>
      <c r="L20" s="17"/>
      <c r="M20" s="102"/>
      <c r="N20" s="17"/>
      <c r="O20" s="17"/>
      <c r="P20" s="149"/>
    </row>
    <row r="21" spans="1:16" x14ac:dyDescent="0.3">
      <c r="A21" s="147"/>
      <c r="B21" s="14">
        <v>641</v>
      </c>
      <c r="C21" s="72"/>
      <c r="D21" s="14"/>
      <c r="E21" s="72" t="s">
        <v>29</v>
      </c>
      <c r="F21" s="72"/>
      <c r="G21" s="72"/>
      <c r="H21" s="72"/>
      <c r="I21" s="72"/>
      <c r="J21" s="14"/>
      <c r="K21" s="15">
        <f>K22</f>
        <v>0.02</v>
      </c>
      <c r="L21" s="15">
        <f>L23</f>
        <v>0</v>
      </c>
      <c r="M21" s="101"/>
      <c r="N21" s="15">
        <f>N22</f>
        <v>0.04</v>
      </c>
      <c r="O21" s="16">
        <f>N21/K21*100</f>
        <v>200</v>
      </c>
      <c r="P21" s="152" t="e">
        <f>N21/L21*100</f>
        <v>#DIV/0!</v>
      </c>
    </row>
    <row r="22" spans="1:16" x14ac:dyDescent="0.3">
      <c r="A22" s="147"/>
      <c r="B22" s="14"/>
      <c r="C22" s="64">
        <v>6413</v>
      </c>
      <c r="D22" s="12"/>
      <c r="E22" s="64" t="s">
        <v>30</v>
      </c>
      <c r="F22" s="72"/>
      <c r="G22" s="72"/>
      <c r="H22" s="72"/>
      <c r="I22" s="72"/>
      <c r="J22" s="12"/>
      <c r="K22" s="17">
        <v>0.02</v>
      </c>
      <c r="L22" s="17">
        <v>0</v>
      </c>
      <c r="M22" s="102"/>
      <c r="N22" s="17">
        <v>0.04</v>
      </c>
      <c r="O22" s="17">
        <f>N22/K22*100</f>
        <v>200</v>
      </c>
      <c r="P22" s="150" t="e">
        <f>N22/L22*100</f>
        <v>#DIV/0!</v>
      </c>
    </row>
    <row r="23" spans="1:16" x14ac:dyDescent="0.3">
      <c r="A23" s="147"/>
      <c r="B23" s="12"/>
      <c r="C23" s="64"/>
      <c r="D23" s="12"/>
      <c r="E23" s="64"/>
      <c r="F23" s="72"/>
      <c r="G23" s="72"/>
      <c r="H23" s="72"/>
      <c r="I23" s="72"/>
      <c r="J23" s="12"/>
      <c r="K23" s="17"/>
      <c r="L23" s="17"/>
      <c r="M23" s="102"/>
      <c r="N23" s="17"/>
      <c r="O23" s="17"/>
      <c r="P23" s="150"/>
    </row>
    <row r="24" spans="1:16" x14ac:dyDescent="0.3">
      <c r="A24" s="421">
        <v>65</v>
      </c>
      <c r="B24" s="402"/>
      <c r="C24" s="402"/>
      <c r="D24" s="402"/>
      <c r="E24" s="398" t="s">
        <v>31</v>
      </c>
      <c r="F24" s="398"/>
      <c r="G24" s="398"/>
      <c r="H24" s="398"/>
      <c r="I24" s="398"/>
      <c r="J24" s="54"/>
      <c r="K24" s="430">
        <f>K27</f>
        <v>4560.5</v>
      </c>
      <c r="L24" s="430">
        <v>0</v>
      </c>
      <c r="M24" s="73"/>
      <c r="N24" s="430">
        <f>N27</f>
        <v>0</v>
      </c>
      <c r="O24" s="430">
        <f>N24/K24*100</f>
        <v>0</v>
      </c>
      <c r="P24" s="431" t="e">
        <f>N24/L24*100</f>
        <v>#DIV/0!</v>
      </c>
    </row>
    <row r="25" spans="1:16" x14ac:dyDescent="0.3">
      <c r="A25" s="421"/>
      <c r="B25" s="402"/>
      <c r="C25" s="402"/>
      <c r="D25" s="402"/>
      <c r="E25" s="398"/>
      <c r="F25" s="398"/>
      <c r="G25" s="398"/>
      <c r="H25" s="398"/>
      <c r="I25" s="398"/>
      <c r="J25" s="54"/>
      <c r="K25" s="430"/>
      <c r="L25" s="430"/>
      <c r="M25" s="73"/>
      <c r="N25" s="430"/>
      <c r="O25" s="430"/>
      <c r="P25" s="431"/>
    </row>
    <row r="26" spans="1:16" x14ac:dyDescent="0.3">
      <c r="A26" s="147"/>
      <c r="B26" s="12"/>
      <c r="C26" s="64"/>
      <c r="D26" s="12"/>
      <c r="E26" s="401"/>
      <c r="F26" s="401"/>
      <c r="G26" s="401"/>
      <c r="H26" s="401"/>
      <c r="I26" s="401"/>
      <c r="J26" s="12"/>
      <c r="K26" s="13"/>
      <c r="L26" s="13"/>
      <c r="M26" s="100"/>
      <c r="N26" s="13"/>
      <c r="O26" s="13"/>
      <c r="P26" s="148"/>
    </row>
    <row r="27" spans="1:16" x14ac:dyDescent="0.3">
      <c r="A27" s="147"/>
      <c r="B27" s="14">
        <v>652</v>
      </c>
      <c r="C27" s="64"/>
      <c r="D27" s="12"/>
      <c r="E27" s="14" t="s">
        <v>32</v>
      </c>
      <c r="F27" s="12"/>
      <c r="G27" s="12"/>
      <c r="H27" s="12"/>
      <c r="I27" s="12"/>
      <c r="J27" s="12"/>
      <c r="K27" s="15">
        <f>SUM(K28:K28)</f>
        <v>4560.5</v>
      </c>
      <c r="L27" s="15">
        <f t="shared" ref="L27:N27" si="1">SUM(L28:L28)</f>
        <v>0</v>
      </c>
      <c r="M27" s="103"/>
      <c r="N27" s="15">
        <f t="shared" si="1"/>
        <v>0</v>
      </c>
      <c r="O27" s="15">
        <f>N27/K27*100</f>
        <v>0</v>
      </c>
      <c r="P27" s="149" t="e">
        <f>N27/L27*100</f>
        <v>#DIV/0!</v>
      </c>
    </row>
    <row r="28" spans="1:16" x14ac:dyDescent="0.3">
      <c r="A28" s="147"/>
      <c r="B28" s="12"/>
      <c r="C28" s="64">
        <v>6526</v>
      </c>
      <c r="D28" s="12"/>
      <c r="E28" s="401" t="s">
        <v>78</v>
      </c>
      <c r="F28" s="401"/>
      <c r="G28" s="401"/>
      <c r="H28" s="401"/>
      <c r="I28" s="401"/>
      <c r="J28" s="12"/>
      <c r="K28" s="13">
        <v>4560.5</v>
      </c>
      <c r="L28" s="13">
        <v>0</v>
      </c>
      <c r="M28" s="100"/>
      <c r="N28" s="13">
        <v>0</v>
      </c>
      <c r="O28" s="17">
        <f>N28/K28*100</f>
        <v>0</v>
      </c>
      <c r="P28" s="148" t="e">
        <f>N28/L28*100</f>
        <v>#DIV/0!</v>
      </c>
    </row>
    <row r="29" spans="1:16" x14ac:dyDescent="0.3">
      <c r="A29" s="147"/>
      <c r="B29" s="12"/>
      <c r="C29" s="64"/>
      <c r="D29" s="12"/>
      <c r="E29" s="401"/>
      <c r="F29" s="401"/>
      <c r="G29" s="401"/>
      <c r="H29" s="401"/>
      <c r="I29" s="401"/>
      <c r="J29" s="12"/>
      <c r="K29" s="13"/>
      <c r="L29" s="13"/>
      <c r="M29" s="100"/>
      <c r="N29" s="13"/>
      <c r="O29" s="13"/>
      <c r="P29" s="148"/>
    </row>
    <row r="30" spans="1:16" x14ac:dyDescent="0.3">
      <c r="A30" s="421">
        <v>66</v>
      </c>
      <c r="B30" s="54"/>
      <c r="C30" s="54"/>
      <c r="D30" s="54"/>
      <c r="E30" s="398" t="s">
        <v>33</v>
      </c>
      <c r="F30" s="398"/>
      <c r="G30" s="398"/>
      <c r="H30" s="398"/>
      <c r="I30" s="398"/>
      <c r="J30" s="54"/>
      <c r="K30" s="430">
        <f>K33+K37</f>
        <v>3248.58</v>
      </c>
      <c r="L30" s="430">
        <v>2499</v>
      </c>
      <c r="M30" s="73"/>
      <c r="N30" s="430">
        <f>N33+N37</f>
        <v>1337.1399999999999</v>
      </c>
      <c r="O30" s="430">
        <f>L30/K30*100</f>
        <v>76.925918401270707</v>
      </c>
      <c r="P30" s="431">
        <f>N30/L30*100</f>
        <v>53.507002801120443</v>
      </c>
    </row>
    <row r="31" spans="1:16" x14ac:dyDescent="0.3">
      <c r="A31" s="421"/>
      <c r="B31" s="54"/>
      <c r="C31" s="54"/>
      <c r="D31" s="54"/>
      <c r="E31" s="398"/>
      <c r="F31" s="398"/>
      <c r="G31" s="398"/>
      <c r="H31" s="398"/>
      <c r="I31" s="398"/>
      <c r="J31" s="54"/>
      <c r="K31" s="430"/>
      <c r="L31" s="430"/>
      <c r="M31" s="73"/>
      <c r="N31" s="430"/>
      <c r="O31" s="430"/>
      <c r="P31" s="431"/>
    </row>
    <row r="32" spans="1:16" x14ac:dyDescent="0.3">
      <c r="A32" s="147"/>
      <c r="B32" s="12"/>
      <c r="C32" s="12"/>
      <c r="D32" s="12"/>
      <c r="E32" s="401"/>
      <c r="F32" s="401"/>
      <c r="G32" s="401"/>
      <c r="H32" s="401"/>
      <c r="I32" s="401"/>
      <c r="J32" s="12"/>
      <c r="K32" s="13"/>
      <c r="L32" s="13"/>
      <c r="M32" s="100"/>
      <c r="N32" s="13"/>
      <c r="O32" s="13"/>
      <c r="P32" s="148"/>
    </row>
    <row r="33" spans="1:16" x14ac:dyDescent="0.3">
      <c r="A33" s="147"/>
      <c r="B33" s="14">
        <v>661</v>
      </c>
      <c r="C33" s="12"/>
      <c r="D33" s="12"/>
      <c r="E33" s="72" t="s">
        <v>79</v>
      </c>
      <c r="F33" s="64"/>
      <c r="G33" s="64"/>
      <c r="H33" s="64"/>
      <c r="I33" s="64"/>
      <c r="J33" s="12"/>
      <c r="K33" s="15">
        <f>K35+K34</f>
        <v>230</v>
      </c>
      <c r="L33" s="15">
        <f>L35</f>
        <v>0</v>
      </c>
      <c r="M33" s="103"/>
      <c r="N33" s="15">
        <f>N35+N34</f>
        <v>477.15</v>
      </c>
      <c r="O33" s="15">
        <f>N33/K33*100</f>
        <v>207.45652173913044</v>
      </c>
      <c r="P33" s="149" t="e">
        <f>N33/L33*100</f>
        <v>#DIV/0!</v>
      </c>
    </row>
    <row r="34" spans="1:16" x14ac:dyDescent="0.3">
      <c r="A34" s="147"/>
      <c r="B34" s="14"/>
      <c r="C34" s="12">
        <v>6614</v>
      </c>
      <c r="D34" s="12"/>
      <c r="E34" s="64" t="s">
        <v>80</v>
      </c>
      <c r="F34" s="64"/>
      <c r="G34" s="64"/>
      <c r="H34" s="64"/>
      <c r="I34" s="64"/>
      <c r="J34" s="12"/>
      <c r="K34" s="13">
        <v>230</v>
      </c>
      <c r="L34" s="13">
        <v>0</v>
      </c>
      <c r="M34" s="100"/>
      <c r="N34" s="13">
        <v>253.15</v>
      </c>
      <c r="O34" s="13">
        <f t="shared" ref="O34" si="2">N34/K34*100</f>
        <v>110.06521739130434</v>
      </c>
      <c r="P34" s="148" t="e">
        <f>N34/L34*100</f>
        <v>#DIV/0!</v>
      </c>
    </row>
    <row r="35" spans="1:16" x14ac:dyDescent="0.3">
      <c r="A35" s="147"/>
      <c r="B35" s="12"/>
      <c r="C35" s="12">
        <v>6615</v>
      </c>
      <c r="D35" s="12"/>
      <c r="E35" s="64" t="s">
        <v>294</v>
      </c>
      <c r="F35" s="64"/>
      <c r="G35" s="64"/>
      <c r="H35" s="64"/>
      <c r="I35" s="64"/>
      <c r="J35" s="12"/>
      <c r="K35" s="13">
        <v>0</v>
      </c>
      <c r="L35" s="13">
        <v>0</v>
      </c>
      <c r="M35" s="100"/>
      <c r="N35" s="13">
        <v>224</v>
      </c>
      <c r="O35" s="13" t="e">
        <f t="shared" ref="O35:O39" si="3">N35/K35*100</f>
        <v>#DIV/0!</v>
      </c>
      <c r="P35" s="148" t="e">
        <f>N35/L35*100</f>
        <v>#DIV/0!</v>
      </c>
    </row>
    <row r="36" spans="1:16" x14ac:dyDescent="0.3">
      <c r="A36" s="147"/>
      <c r="B36" s="12"/>
      <c r="C36" s="12"/>
      <c r="D36" s="12"/>
      <c r="E36" s="64"/>
      <c r="F36" s="64"/>
      <c r="G36" s="64"/>
      <c r="H36" s="64"/>
      <c r="I36" s="64"/>
      <c r="J36" s="12"/>
      <c r="K36" s="13"/>
      <c r="L36" s="13"/>
      <c r="M36" s="100"/>
      <c r="N36" s="13"/>
      <c r="O36" s="13"/>
      <c r="P36" s="148"/>
    </row>
    <row r="37" spans="1:16" x14ac:dyDescent="0.3">
      <c r="A37" s="147"/>
      <c r="B37" s="14">
        <v>663</v>
      </c>
      <c r="C37" s="14"/>
      <c r="D37" s="14"/>
      <c r="E37" s="425" t="s">
        <v>34</v>
      </c>
      <c r="F37" s="425"/>
      <c r="G37" s="425"/>
      <c r="H37" s="425"/>
      <c r="I37" s="425"/>
      <c r="J37" s="12"/>
      <c r="K37" s="15">
        <f>K39+K38</f>
        <v>3018.58</v>
      </c>
      <c r="L37" s="15">
        <v>0</v>
      </c>
      <c r="M37" s="103"/>
      <c r="N37" s="15">
        <f>N38+N39</f>
        <v>859.99</v>
      </c>
      <c r="O37" s="15">
        <f t="shared" si="3"/>
        <v>28.489885972874664</v>
      </c>
      <c r="P37" s="149" t="e">
        <f t="shared" ref="P37:P39" si="4">N37/L37*100</f>
        <v>#DIV/0!</v>
      </c>
    </row>
    <row r="38" spans="1:16" x14ac:dyDescent="0.3">
      <c r="A38" s="147"/>
      <c r="B38" s="14"/>
      <c r="C38" s="64">
        <v>6631</v>
      </c>
      <c r="D38" s="14"/>
      <c r="E38" s="64" t="s">
        <v>81</v>
      </c>
      <c r="F38" s="72"/>
      <c r="G38" s="72"/>
      <c r="H38" s="72"/>
      <c r="I38" s="72"/>
      <c r="J38" s="12"/>
      <c r="K38" s="13">
        <v>900</v>
      </c>
      <c r="L38" s="13">
        <v>0</v>
      </c>
      <c r="M38" s="100"/>
      <c r="N38" s="13">
        <v>300</v>
      </c>
      <c r="O38" s="13">
        <f t="shared" si="3"/>
        <v>33.333333333333329</v>
      </c>
      <c r="P38" s="148" t="e">
        <f t="shared" si="4"/>
        <v>#DIV/0!</v>
      </c>
    </row>
    <row r="39" spans="1:16" x14ac:dyDescent="0.3">
      <c r="A39" s="147"/>
      <c r="B39" s="14"/>
      <c r="C39" s="64">
        <v>6632</v>
      </c>
      <c r="D39" s="14"/>
      <c r="E39" s="64" t="s">
        <v>209</v>
      </c>
      <c r="F39" s="72"/>
      <c r="G39" s="72"/>
      <c r="H39" s="72"/>
      <c r="I39" s="72"/>
      <c r="J39" s="12"/>
      <c r="K39" s="13">
        <v>2118.58</v>
      </c>
      <c r="L39" s="13">
        <v>0</v>
      </c>
      <c r="M39" s="100"/>
      <c r="N39" s="13">
        <v>559.99</v>
      </c>
      <c r="O39" s="13">
        <f t="shared" si="3"/>
        <v>26.432327313577964</v>
      </c>
      <c r="P39" s="148" t="e">
        <f t="shared" si="4"/>
        <v>#DIV/0!</v>
      </c>
    </row>
    <row r="40" spans="1:16" x14ac:dyDescent="0.3">
      <c r="A40" s="147"/>
      <c r="B40" s="12"/>
      <c r="C40" s="12"/>
      <c r="D40" s="12"/>
      <c r="E40" s="401"/>
      <c r="F40" s="401"/>
      <c r="G40" s="401"/>
      <c r="H40" s="401"/>
      <c r="I40" s="401"/>
      <c r="J40" s="12"/>
      <c r="K40" s="13"/>
      <c r="L40" s="13"/>
      <c r="M40" s="100"/>
      <c r="N40" s="13"/>
      <c r="O40" s="13"/>
      <c r="P40" s="148"/>
    </row>
    <row r="41" spans="1:16" x14ac:dyDescent="0.3">
      <c r="A41" s="145">
        <v>67</v>
      </c>
      <c r="B41" s="54"/>
      <c r="C41" s="54"/>
      <c r="D41" s="54"/>
      <c r="E41" s="406" t="s">
        <v>211</v>
      </c>
      <c r="F41" s="406"/>
      <c r="G41" s="406"/>
      <c r="H41" s="406"/>
      <c r="I41" s="406"/>
      <c r="J41" s="54"/>
      <c r="K41" s="55">
        <f>K44+K45</f>
        <v>95975.78</v>
      </c>
      <c r="L41" s="55">
        <v>148530.48000000001</v>
      </c>
      <c r="M41" s="55"/>
      <c r="N41" s="55">
        <f>N43</f>
        <v>128799.57999999999</v>
      </c>
      <c r="O41" s="55">
        <f>N41/K41*100</f>
        <v>134.20008673021465</v>
      </c>
      <c r="P41" s="146">
        <f t="shared" ref="P41:P45" si="5">N41/L41*100</f>
        <v>86.715925243088137</v>
      </c>
    </row>
    <row r="42" spans="1:16" x14ac:dyDescent="0.3">
      <c r="A42" s="147"/>
      <c r="B42" s="12"/>
      <c r="C42" s="12"/>
      <c r="D42" s="12"/>
      <c r="E42" s="401"/>
      <c r="F42" s="401"/>
      <c r="G42" s="401"/>
      <c r="H42" s="401"/>
      <c r="I42" s="401"/>
      <c r="J42" s="12"/>
      <c r="K42" s="13"/>
      <c r="L42" s="13"/>
      <c r="M42" s="100"/>
      <c r="N42" s="13"/>
      <c r="O42" s="13"/>
      <c r="P42" s="148"/>
    </row>
    <row r="43" spans="1:16" x14ac:dyDescent="0.3">
      <c r="A43" s="147"/>
      <c r="B43" s="18">
        <v>671</v>
      </c>
      <c r="C43" s="14"/>
      <c r="D43" s="14"/>
      <c r="E43" s="420" t="s">
        <v>95</v>
      </c>
      <c r="F43" s="420"/>
      <c r="G43" s="420"/>
      <c r="H43" s="420"/>
      <c r="I43" s="420"/>
      <c r="J43" s="12"/>
      <c r="K43" s="19">
        <f>SUM(K44:K45)</f>
        <v>95975.78</v>
      </c>
      <c r="L43" s="19">
        <f>SUM(L44:L45)</f>
        <v>0</v>
      </c>
      <c r="M43" s="104"/>
      <c r="N43" s="19">
        <f>SUM(N44:N45)</f>
        <v>128799.57999999999</v>
      </c>
      <c r="O43" s="20">
        <f>N43/K43*100</f>
        <v>134.20008673021465</v>
      </c>
      <c r="P43" s="149" t="e">
        <f t="shared" si="5"/>
        <v>#DIV/0!</v>
      </c>
    </row>
    <row r="44" spans="1:16" x14ac:dyDescent="0.3">
      <c r="A44" s="147"/>
      <c r="B44" s="12"/>
      <c r="C44" s="64">
        <v>6711</v>
      </c>
      <c r="D44" s="12"/>
      <c r="E44" s="401" t="s">
        <v>35</v>
      </c>
      <c r="F44" s="401"/>
      <c r="G44" s="401"/>
      <c r="H44" s="401"/>
      <c r="I44" s="401"/>
      <c r="J44" s="12"/>
      <c r="K44" s="17">
        <v>95975.78</v>
      </c>
      <c r="L44" s="17">
        <v>0</v>
      </c>
      <c r="M44" s="102"/>
      <c r="N44" s="17">
        <v>112680.9</v>
      </c>
      <c r="O44" s="17">
        <f>N44/K44*100</f>
        <v>117.40555794388958</v>
      </c>
      <c r="P44" s="148" t="e">
        <f t="shared" si="5"/>
        <v>#DIV/0!</v>
      </c>
    </row>
    <row r="45" spans="1:16" x14ac:dyDescent="0.3">
      <c r="A45" s="153"/>
      <c r="B45" s="8"/>
      <c r="C45" s="64">
        <v>6712</v>
      </c>
      <c r="D45" s="8"/>
      <c r="E45" s="401" t="s">
        <v>36</v>
      </c>
      <c r="F45" s="401"/>
      <c r="G45" s="401"/>
      <c r="H45" s="401"/>
      <c r="I45" s="401"/>
      <c r="J45" s="8"/>
      <c r="K45" s="13">
        <v>0</v>
      </c>
      <c r="L45" s="21">
        <v>0</v>
      </c>
      <c r="M45" s="105"/>
      <c r="N45" s="21">
        <v>16118.68</v>
      </c>
      <c r="O45" s="17">
        <v>0</v>
      </c>
      <c r="P45" s="148" t="e">
        <f t="shared" si="5"/>
        <v>#DIV/0!</v>
      </c>
    </row>
    <row r="46" spans="1:16" x14ac:dyDescent="0.3">
      <c r="A46" s="154"/>
      <c r="B46" s="22"/>
      <c r="C46" s="22"/>
      <c r="D46" s="22"/>
      <c r="E46" s="412"/>
      <c r="F46" s="412"/>
      <c r="G46" s="412"/>
      <c r="H46" s="412"/>
      <c r="I46" s="412"/>
      <c r="J46" s="22"/>
      <c r="K46" s="23"/>
      <c r="L46" s="23"/>
      <c r="M46" s="106"/>
      <c r="N46" s="23"/>
      <c r="O46" s="23"/>
      <c r="P46" s="155"/>
    </row>
    <row r="47" spans="1:16" x14ac:dyDescent="0.3">
      <c r="A47" s="156"/>
      <c r="B47" s="57"/>
      <c r="C47" s="57"/>
      <c r="D47" s="57"/>
      <c r="E47" s="426" t="s">
        <v>136</v>
      </c>
      <c r="F47" s="426"/>
      <c r="G47" s="426"/>
      <c r="H47" s="426"/>
      <c r="I47" s="426"/>
      <c r="J47" s="57"/>
      <c r="K47" s="58">
        <f>K48+K119</f>
        <v>1099913.6099999999</v>
      </c>
      <c r="L47" s="58">
        <f>L48+L119</f>
        <v>1065139.55</v>
      </c>
      <c r="M47" s="58"/>
      <c r="N47" s="58">
        <f>N48+N119</f>
        <v>1306547.9299999997</v>
      </c>
      <c r="O47" s="59">
        <f>N47/K47*100</f>
        <v>118.78641359842797</v>
      </c>
      <c r="P47" s="157">
        <f>N47/L47*100</f>
        <v>122.66448372891605</v>
      </c>
    </row>
    <row r="48" spans="1:16" x14ac:dyDescent="0.3">
      <c r="A48" s="158">
        <v>3</v>
      </c>
      <c r="B48" s="70"/>
      <c r="C48" s="70"/>
      <c r="D48" s="70"/>
      <c r="E48" s="427" t="s">
        <v>37</v>
      </c>
      <c r="F48" s="427"/>
      <c r="G48" s="427"/>
      <c r="H48" s="427"/>
      <c r="I48" s="427"/>
      <c r="J48" s="427"/>
      <c r="K48" s="52">
        <f>SUM(K50+K62+K101+K108+K113)</f>
        <v>1088315.23</v>
      </c>
      <c r="L48" s="52">
        <f t="shared" ref="L48:N48" si="6">SUM(L50+L62+L101+L108+L113)</f>
        <v>1039745.8</v>
      </c>
      <c r="M48" s="52"/>
      <c r="N48" s="52">
        <f t="shared" si="6"/>
        <v>1272178.4999999998</v>
      </c>
      <c r="O48" s="51">
        <f>N48/K48*100</f>
        <v>116.89430276556911</v>
      </c>
      <c r="P48" s="159">
        <f>N48/L48*100</f>
        <v>122.35476209665859</v>
      </c>
    </row>
    <row r="49" spans="1:16" x14ac:dyDescent="0.3">
      <c r="A49" s="160"/>
      <c r="B49" s="22"/>
      <c r="C49" s="22"/>
      <c r="D49" s="22"/>
      <c r="E49" s="423"/>
      <c r="F49" s="423"/>
      <c r="G49" s="423"/>
      <c r="H49" s="423"/>
      <c r="I49" s="423"/>
      <c r="J49" s="22"/>
      <c r="K49" s="24"/>
      <c r="L49" s="24"/>
      <c r="M49" s="107"/>
      <c r="N49" s="24"/>
      <c r="O49" s="24"/>
      <c r="P49" s="161"/>
    </row>
    <row r="50" spans="1:16" x14ac:dyDescent="0.3">
      <c r="A50" s="162">
        <v>31</v>
      </c>
      <c r="B50" s="60" t="s">
        <v>38</v>
      </c>
      <c r="C50" s="60"/>
      <c r="D50" s="60"/>
      <c r="E50" s="415" t="s">
        <v>39</v>
      </c>
      <c r="F50" s="415"/>
      <c r="G50" s="415"/>
      <c r="H50" s="415"/>
      <c r="I50" s="415"/>
      <c r="J50" s="415"/>
      <c r="K50" s="56">
        <f>SUM(K52+K55+K58)</f>
        <v>892018.95</v>
      </c>
      <c r="L50" s="56">
        <v>839198.88</v>
      </c>
      <c r="M50" s="56"/>
      <c r="N50" s="56">
        <f>SUM(N52+N55+N58)</f>
        <v>1088077.8599999999</v>
      </c>
      <c r="O50" s="55">
        <f>N50/K50*100</f>
        <v>121.97923149502597</v>
      </c>
      <c r="P50" s="151">
        <f>N50/L50*100</f>
        <v>129.65673405093199</v>
      </c>
    </row>
    <row r="51" spans="1:16" x14ac:dyDescent="0.3">
      <c r="A51" s="163"/>
      <c r="B51" s="25"/>
      <c r="C51" s="25"/>
      <c r="D51" s="25"/>
      <c r="E51" s="399"/>
      <c r="F51" s="399"/>
      <c r="G51" s="399"/>
      <c r="H51" s="399"/>
      <c r="I51" s="399"/>
      <c r="J51" s="25"/>
      <c r="K51" s="17"/>
      <c r="L51" s="17"/>
      <c r="M51" s="102"/>
      <c r="N51" s="17"/>
      <c r="O51" s="17"/>
      <c r="P51" s="164"/>
    </row>
    <row r="52" spans="1:16" x14ac:dyDescent="0.3">
      <c r="A52" s="163"/>
      <c r="B52" s="26">
        <v>311</v>
      </c>
      <c r="C52" s="25"/>
      <c r="D52" s="25"/>
      <c r="E52" s="400" t="s">
        <v>40</v>
      </c>
      <c r="F52" s="400"/>
      <c r="G52" s="400"/>
      <c r="H52" s="400"/>
      <c r="I52" s="400"/>
      <c r="J52" s="25"/>
      <c r="K52" s="16">
        <f>K53</f>
        <v>733099.46</v>
      </c>
      <c r="L52" s="16">
        <v>0</v>
      </c>
      <c r="M52" s="101"/>
      <c r="N52" s="16">
        <f>N53</f>
        <v>895584.51</v>
      </c>
      <c r="O52" s="15">
        <f>N52/K52*100</f>
        <v>122.16412081383882</v>
      </c>
      <c r="P52" s="164" t="e">
        <f t="shared" ref="P52:P60" si="7">N52/L52*100</f>
        <v>#DIV/0!</v>
      </c>
    </row>
    <row r="53" spans="1:16" x14ac:dyDescent="0.3">
      <c r="A53" s="163"/>
      <c r="B53" s="25"/>
      <c r="C53" s="65">
        <v>3111</v>
      </c>
      <c r="D53" s="27"/>
      <c r="E53" s="399" t="s">
        <v>41</v>
      </c>
      <c r="F53" s="399"/>
      <c r="G53" s="399"/>
      <c r="H53" s="399"/>
      <c r="I53" s="399"/>
      <c r="J53" s="399"/>
      <c r="K53" s="17">
        <v>733099.46</v>
      </c>
      <c r="L53" s="17">
        <v>0</v>
      </c>
      <c r="M53" s="102"/>
      <c r="N53" s="17">
        <v>895584.51</v>
      </c>
      <c r="O53" s="13">
        <f>N53/K53*100</f>
        <v>122.16412081383882</v>
      </c>
      <c r="P53" s="165" t="e">
        <f t="shared" si="7"/>
        <v>#DIV/0!</v>
      </c>
    </row>
    <row r="54" spans="1:16" x14ac:dyDescent="0.3">
      <c r="A54" s="163"/>
      <c r="B54" s="25"/>
      <c r="C54" s="65"/>
      <c r="D54" s="25"/>
      <c r="E54" s="399"/>
      <c r="F54" s="399"/>
      <c r="G54" s="399"/>
      <c r="H54" s="399"/>
      <c r="I54" s="399"/>
      <c r="J54" s="25"/>
      <c r="K54" s="17"/>
      <c r="L54" s="17"/>
      <c r="M54" s="102"/>
      <c r="N54" s="17"/>
      <c r="O54" s="15"/>
      <c r="P54" s="165"/>
    </row>
    <row r="55" spans="1:16" x14ac:dyDescent="0.3">
      <c r="A55" s="163"/>
      <c r="B55" s="26">
        <v>312</v>
      </c>
      <c r="C55" s="65"/>
      <c r="D55" s="25"/>
      <c r="E55" s="400" t="s">
        <v>42</v>
      </c>
      <c r="F55" s="400"/>
      <c r="G55" s="400"/>
      <c r="H55" s="400"/>
      <c r="I55" s="400"/>
      <c r="J55" s="400"/>
      <c r="K55" s="16">
        <f>K56</f>
        <v>38362.92</v>
      </c>
      <c r="L55" s="16">
        <v>0</v>
      </c>
      <c r="M55" s="101"/>
      <c r="N55" s="16">
        <f>N56</f>
        <v>44114.23</v>
      </c>
      <c r="O55" s="15">
        <f>N55/K55*100</f>
        <v>114.9918462932436</v>
      </c>
      <c r="P55" s="164" t="e">
        <f t="shared" si="7"/>
        <v>#DIV/0!</v>
      </c>
    </row>
    <row r="56" spans="1:16" x14ac:dyDescent="0.3">
      <c r="A56" s="163"/>
      <c r="B56" s="25"/>
      <c r="C56" s="65">
        <v>3121</v>
      </c>
      <c r="D56" s="27"/>
      <c r="E56" s="399" t="s">
        <v>42</v>
      </c>
      <c r="F56" s="399"/>
      <c r="G56" s="399"/>
      <c r="H56" s="399"/>
      <c r="I56" s="399"/>
      <c r="J56" s="399"/>
      <c r="K56" s="17">
        <v>38362.92</v>
      </c>
      <c r="L56" s="17">
        <v>0</v>
      </c>
      <c r="M56" s="102"/>
      <c r="N56" s="17">
        <v>44114.23</v>
      </c>
      <c r="O56" s="13">
        <f>N56/K56*100</f>
        <v>114.9918462932436</v>
      </c>
      <c r="P56" s="165" t="e">
        <f t="shared" si="7"/>
        <v>#DIV/0!</v>
      </c>
    </row>
    <row r="57" spans="1:16" x14ac:dyDescent="0.3">
      <c r="A57" s="163"/>
      <c r="B57" s="25"/>
      <c r="C57" s="65"/>
      <c r="D57" s="25"/>
      <c r="E57" s="399"/>
      <c r="F57" s="399"/>
      <c r="G57" s="399"/>
      <c r="H57" s="399"/>
      <c r="I57" s="399"/>
      <c r="J57" s="25"/>
      <c r="K57" s="17"/>
      <c r="L57" s="17"/>
      <c r="M57" s="102"/>
      <c r="N57" s="17"/>
      <c r="O57" s="15"/>
      <c r="P57" s="165"/>
    </row>
    <row r="58" spans="1:16" x14ac:dyDescent="0.3">
      <c r="A58" s="163"/>
      <c r="B58" s="26">
        <v>313</v>
      </c>
      <c r="C58" s="65"/>
      <c r="D58" s="25"/>
      <c r="E58" s="400" t="s">
        <v>43</v>
      </c>
      <c r="F58" s="400"/>
      <c r="G58" s="400"/>
      <c r="H58" s="400"/>
      <c r="I58" s="400"/>
      <c r="J58" s="400"/>
      <c r="K58" s="16">
        <f>SUM(K59:K60)</f>
        <v>120556.57</v>
      </c>
      <c r="L58" s="16">
        <v>0</v>
      </c>
      <c r="M58" s="101"/>
      <c r="N58" s="16">
        <f>SUM(N59:N60)</f>
        <v>148379.12</v>
      </c>
      <c r="O58" s="15">
        <f>N58/K58*100</f>
        <v>123.07841870418177</v>
      </c>
      <c r="P58" s="164" t="e">
        <f t="shared" si="7"/>
        <v>#DIV/0!</v>
      </c>
    </row>
    <row r="59" spans="1:16" x14ac:dyDescent="0.3">
      <c r="A59" s="163"/>
      <c r="B59" s="25"/>
      <c r="C59" s="65">
        <v>3132</v>
      </c>
      <c r="D59" s="27"/>
      <c r="E59" s="399" t="s">
        <v>44</v>
      </c>
      <c r="F59" s="399"/>
      <c r="G59" s="399"/>
      <c r="H59" s="399"/>
      <c r="I59" s="399"/>
      <c r="J59" s="399"/>
      <c r="K59" s="17">
        <v>120493.66</v>
      </c>
      <c r="L59" s="17">
        <v>0</v>
      </c>
      <c r="M59" s="102"/>
      <c r="N59" s="17">
        <v>148379.12</v>
      </c>
      <c r="O59" s="13">
        <f>N59/K59*100</f>
        <v>123.14267821228104</v>
      </c>
      <c r="P59" s="165" t="e">
        <f t="shared" si="7"/>
        <v>#DIV/0!</v>
      </c>
    </row>
    <row r="60" spans="1:16" x14ac:dyDescent="0.3">
      <c r="A60" s="166"/>
      <c r="B60" s="25"/>
      <c r="C60" s="65">
        <v>3133</v>
      </c>
      <c r="D60" s="25"/>
      <c r="E60" s="399" t="s">
        <v>82</v>
      </c>
      <c r="F60" s="399"/>
      <c r="G60" s="399"/>
      <c r="H60" s="399"/>
      <c r="I60" s="399"/>
      <c r="J60" s="25"/>
      <c r="K60" s="17">
        <v>62.91</v>
      </c>
      <c r="L60" s="17">
        <v>0</v>
      </c>
      <c r="M60" s="102"/>
      <c r="N60" s="17">
        <v>0</v>
      </c>
      <c r="O60" s="17">
        <v>0</v>
      </c>
      <c r="P60" s="165" t="e">
        <f t="shared" si="7"/>
        <v>#DIV/0!</v>
      </c>
    </row>
    <row r="61" spans="1:16" x14ac:dyDescent="0.3">
      <c r="A61" s="166"/>
      <c r="B61" s="25"/>
      <c r="C61" s="65"/>
      <c r="D61" s="25"/>
      <c r="E61" s="65"/>
      <c r="F61" s="65"/>
      <c r="G61" s="65"/>
      <c r="H61" s="65"/>
      <c r="I61" s="65"/>
      <c r="J61" s="25"/>
      <c r="K61" s="17"/>
      <c r="L61" s="17"/>
      <c r="M61" s="102"/>
      <c r="N61" s="17"/>
      <c r="O61" s="17"/>
      <c r="P61" s="165"/>
    </row>
    <row r="62" spans="1:16" x14ac:dyDescent="0.3">
      <c r="A62" s="162">
        <v>32</v>
      </c>
      <c r="B62" s="67"/>
      <c r="C62" s="69"/>
      <c r="D62" s="67"/>
      <c r="E62" s="413" t="s">
        <v>45</v>
      </c>
      <c r="F62" s="413"/>
      <c r="G62" s="413"/>
      <c r="H62" s="413"/>
      <c r="I62" s="413"/>
      <c r="J62" s="413"/>
      <c r="K62" s="56">
        <f>SUM(K64+K70+K78+K89+K92)</f>
        <v>180903.54000000007</v>
      </c>
      <c r="L62" s="56">
        <v>197773.42</v>
      </c>
      <c r="M62" s="56"/>
      <c r="N62" s="56">
        <f>SUM(N64+N70+N78+N89+N92)</f>
        <v>172846.26999999996</v>
      </c>
      <c r="O62" s="55">
        <f>N62/K62*100</f>
        <v>95.546096002322514</v>
      </c>
      <c r="P62" s="151">
        <f>N62/L62*100</f>
        <v>87.396107120966988</v>
      </c>
    </row>
    <row r="63" spans="1:16" x14ac:dyDescent="0.3">
      <c r="A63" s="163"/>
      <c r="B63" s="71"/>
      <c r="C63" s="65"/>
      <c r="D63" s="25"/>
      <c r="E63" s="399"/>
      <c r="F63" s="399"/>
      <c r="G63" s="399"/>
      <c r="H63" s="399"/>
      <c r="I63" s="399"/>
      <c r="J63" s="25"/>
      <c r="K63" s="17"/>
      <c r="L63" s="16"/>
      <c r="M63" s="101"/>
      <c r="N63" s="17"/>
      <c r="O63" s="17"/>
      <c r="P63" s="164"/>
    </row>
    <row r="64" spans="1:16" x14ac:dyDescent="0.3">
      <c r="A64" s="163"/>
      <c r="B64" s="26">
        <v>321</v>
      </c>
      <c r="C64" s="65"/>
      <c r="D64" s="25"/>
      <c r="E64" s="400" t="s">
        <v>46</v>
      </c>
      <c r="F64" s="400"/>
      <c r="G64" s="400"/>
      <c r="H64" s="400"/>
      <c r="I64" s="400"/>
      <c r="J64" s="400"/>
      <c r="K64" s="16">
        <f>SUM(K65:K68)</f>
        <v>40201.83</v>
      </c>
      <c r="L64" s="16">
        <v>0</v>
      </c>
      <c r="M64" s="101"/>
      <c r="N64" s="16">
        <f>SUM(N65:N68)</f>
        <v>38345.57</v>
      </c>
      <c r="O64" s="15">
        <f>N64/K64*100</f>
        <v>95.382648003834646</v>
      </c>
      <c r="P64" s="164" t="e">
        <f t="shared" ref="P64:P98" si="8">N64/L64*100</f>
        <v>#DIV/0!</v>
      </c>
    </row>
    <row r="65" spans="1:16" x14ac:dyDescent="0.3">
      <c r="A65" s="163"/>
      <c r="B65" s="25"/>
      <c r="C65" s="65">
        <v>3211</v>
      </c>
      <c r="D65" s="27"/>
      <c r="E65" s="399" t="s">
        <v>47</v>
      </c>
      <c r="F65" s="399"/>
      <c r="G65" s="399"/>
      <c r="H65" s="399"/>
      <c r="I65" s="399"/>
      <c r="J65" s="399"/>
      <c r="K65" s="17">
        <v>5955.41</v>
      </c>
      <c r="L65" s="17">
        <v>0</v>
      </c>
      <c r="M65" s="102"/>
      <c r="N65" s="17">
        <v>3933.44</v>
      </c>
      <c r="O65" s="17">
        <f>N65/K67*100</f>
        <v>531.68964585022979</v>
      </c>
      <c r="P65" s="165" t="e">
        <f t="shared" si="8"/>
        <v>#DIV/0!</v>
      </c>
    </row>
    <row r="66" spans="1:16" x14ac:dyDescent="0.3">
      <c r="A66" s="163"/>
      <c r="B66" s="25"/>
      <c r="C66" s="65">
        <v>3212</v>
      </c>
      <c r="D66" s="27"/>
      <c r="E66" s="399" t="s">
        <v>22</v>
      </c>
      <c r="F66" s="399"/>
      <c r="G66" s="399"/>
      <c r="H66" s="399"/>
      <c r="I66" s="399"/>
      <c r="J66" s="25"/>
      <c r="K66" s="17">
        <v>31806.62</v>
      </c>
      <c r="L66" s="17">
        <v>0</v>
      </c>
      <c r="M66" s="102"/>
      <c r="N66" s="17">
        <v>33870.629999999997</v>
      </c>
      <c r="O66" s="17">
        <f>N66/K66*100</f>
        <v>106.48924657822805</v>
      </c>
      <c r="P66" s="165" t="e">
        <f t="shared" si="8"/>
        <v>#DIV/0!</v>
      </c>
    </row>
    <row r="67" spans="1:16" x14ac:dyDescent="0.3">
      <c r="A67" s="163"/>
      <c r="B67" s="25"/>
      <c r="C67" s="65">
        <v>3213</v>
      </c>
      <c r="D67" s="27"/>
      <c r="E67" s="399" t="s">
        <v>48</v>
      </c>
      <c r="F67" s="399"/>
      <c r="G67" s="399"/>
      <c r="H67" s="399"/>
      <c r="I67" s="399"/>
      <c r="J67" s="399"/>
      <c r="K67" s="17">
        <v>739.8</v>
      </c>
      <c r="L67" s="17">
        <v>0</v>
      </c>
      <c r="M67" s="102"/>
      <c r="N67" s="17">
        <v>541.5</v>
      </c>
      <c r="O67" s="17" t="e">
        <f>N67/#REF!*100</f>
        <v>#REF!</v>
      </c>
      <c r="P67" s="165" t="e">
        <f t="shared" si="8"/>
        <v>#DIV/0!</v>
      </c>
    </row>
    <row r="68" spans="1:16" x14ac:dyDescent="0.3">
      <c r="A68" s="163"/>
      <c r="B68" s="25"/>
      <c r="C68" s="65">
        <v>3214</v>
      </c>
      <c r="D68" s="27"/>
      <c r="E68" s="399" t="s">
        <v>210</v>
      </c>
      <c r="F68" s="399"/>
      <c r="G68" s="399"/>
      <c r="H68" s="399"/>
      <c r="I68" s="399"/>
      <c r="J68" s="399"/>
      <c r="K68" s="17">
        <v>1700</v>
      </c>
      <c r="L68" s="17">
        <v>0</v>
      </c>
      <c r="M68" s="102"/>
      <c r="N68" s="17">
        <v>0</v>
      </c>
      <c r="O68" s="17">
        <f>N68/K68*100</f>
        <v>0</v>
      </c>
      <c r="P68" s="165" t="e">
        <f t="shared" si="8"/>
        <v>#DIV/0!</v>
      </c>
    </row>
    <row r="69" spans="1:16" x14ac:dyDescent="0.3">
      <c r="A69" s="163"/>
      <c r="B69" s="25"/>
      <c r="C69" s="65"/>
      <c r="D69" s="25"/>
      <c r="E69" s="399"/>
      <c r="F69" s="399"/>
      <c r="G69" s="399"/>
      <c r="H69" s="399"/>
      <c r="I69" s="399"/>
      <c r="J69" s="25"/>
      <c r="K69" s="17"/>
      <c r="L69" s="17"/>
      <c r="M69" s="102"/>
      <c r="N69" s="17"/>
      <c r="O69" s="17"/>
      <c r="P69" s="165"/>
    </row>
    <row r="70" spans="1:16" x14ac:dyDescent="0.3">
      <c r="A70" s="163"/>
      <c r="B70" s="26">
        <v>322</v>
      </c>
      <c r="C70" s="65"/>
      <c r="D70" s="25"/>
      <c r="E70" s="400" t="s">
        <v>49</v>
      </c>
      <c r="F70" s="400"/>
      <c r="G70" s="400"/>
      <c r="H70" s="400"/>
      <c r="I70" s="400"/>
      <c r="J70" s="400"/>
      <c r="K70" s="16">
        <f>SUM(K71:K76)</f>
        <v>68715.910000000018</v>
      </c>
      <c r="L70" s="16">
        <v>0</v>
      </c>
      <c r="M70" s="101"/>
      <c r="N70" s="16">
        <f>SUM(N71:N76)</f>
        <v>80595.469999999987</v>
      </c>
      <c r="O70" s="15">
        <f t="shared" ref="O70:O76" si="9">N70/K70*100</f>
        <v>117.28793229981231</v>
      </c>
      <c r="P70" s="164" t="e">
        <f t="shared" si="8"/>
        <v>#DIV/0!</v>
      </c>
    </row>
    <row r="71" spans="1:16" x14ac:dyDescent="0.3">
      <c r="A71" s="163"/>
      <c r="B71" s="25"/>
      <c r="C71" s="65">
        <v>3221</v>
      </c>
      <c r="D71" s="27"/>
      <c r="E71" s="399" t="s">
        <v>50</v>
      </c>
      <c r="F71" s="399"/>
      <c r="G71" s="399"/>
      <c r="H71" s="399"/>
      <c r="I71" s="399"/>
      <c r="J71" s="399"/>
      <c r="K71" s="17">
        <v>9453.59</v>
      </c>
      <c r="L71" s="17">
        <v>0</v>
      </c>
      <c r="M71" s="102"/>
      <c r="N71" s="17">
        <v>8446.98</v>
      </c>
      <c r="O71" s="17">
        <f t="shared" si="9"/>
        <v>89.352087408064023</v>
      </c>
      <c r="P71" s="165" t="e">
        <f t="shared" si="8"/>
        <v>#DIV/0!</v>
      </c>
    </row>
    <row r="72" spans="1:16" x14ac:dyDescent="0.3">
      <c r="A72" s="163"/>
      <c r="B72" s="25"/>
      <c r="C72" s="65">
        <v>3222</v>
      </c>
      <c r="D72" s="27"/>
      <c r="E72" s="399" t="s">
        <v>51</v>
      </c>
      <c r="F72" s="399"/>
      <c r="G72" s="399"/>
      <c r="H72" s="399"/>
      <c r="I72" s="399"/>
      <c r="J72" s="25"/>
      <c r="K72" s="17">
        <v>43128.74</v>
      </c>
      <c r="L72" s="17">
        <v>0</v>
      </c>
      <c r="M72" s="102"/>
      <c r="N72" s="17">
        <v>47167.66</v>
      </c>
      <c r="O72" s="17">
        <f t="shared" si="9"/>
        <v>109.36479943536493</v>
      </c>
      <c r="P72" s="165" t="e">
        <f t="shared" si="8"/>
        <v>#DIV/0!</v>
      </c>
    </row>
    <row r="73" spans="1:16" x14ac:dyDescent="0.3">
      <c r="A73" s="163"/>
      <c r="B73" s="25"/>
      <c r="C73" s="65">
        <v>3223</v>
      </c>
      <c r="D73" s="27"/>
      <c r="E73" s="399" t="s">
        <v>52</v>
      </c>
      <c r="F73" s="399"/>
      <c r="G73" s="399"/>
      <c r="H73" s="399"/>
      <c r="I73" s="399"/>
      <c r="J73" s="399"/>
      <c r="K73" s="17">
        <v>10002.41</v>
      </c>
      <c r="L73" s="17">
        <v>0</v>
      </c>
      <c r="M73" s="102"/>
      <c r="N73" s="17">
        <v>12091.76</v>
      </c>
      <c r="O73" s="17">
        <f t="shared" si="9"/>
        <v>120.888465879723</v>
      </c>
      <c r="P73" s="165" t="e">
        <f t="shared" si="8"/>
        <v>#DIV/0!</v>
      </c>
    </row>
    <row r="74" spans="1:16" x14ac:dyDescent="0.3">
      <c r="A74" s="163"/>
      <c r="B74" s="25"/>
      <c r="C74" s="65">
        <v>3224</v>
      </c>
      <c r="D74" s="27"/>
      <c r="E74" s="399" t="s">
        <v>53</v>
      </c>
      <c r="F74" s="399"/>
      <c r="G74" s="399"/>
      <c r="H74" s="399"/>
      <c r="I74" s="399"/>
      <c r="J74" s="399"/>
      <c r="K74" s="17">
        <v>4112.25</v>
      </c>
      <c r="L74" s="17">
        <v>0</v>
      </c>
      <c r="M74" s="102"/>
      <c r="N74" s="17">
        <v>11097.45</v>
      </c>
      <c r="O74" s="17">
        <f t="shared" si="9"/>
        <v>269.86321356921394</v>
      </c>
      <c r="P74" s="165" t="e">
        <f t="shared" si="8"/>
        <v>#DIV/0!</v>
      </c>
    </row>
    <row r="75" spans="1:16" x14ac:dyDescent="0.3">
      <c r="A75" s="163"/>
      <c r="B75" s="25"/>
      <c r="C75" s="65">
        <v>3225</v>
      </c>
      <c r="D75" s="27"/>
      <c r="E75" s="399" t="s">
        <v>54</v>
      </c>
      <c r="F75" s="399"/>
      <c r="G75" s="399"/>
      <c r="H75" s="399"/>
      <c r="I75" s="399"/>
      <c r="J75" s="399"/>
      <c r="K75" s="17">
        <v>1867.35</v>
      </c>
      <c r="L75" s="17">
        <v>0</v>
      </c>
      <c r="M75" s="102"/>
      <c r="N75" s="17">
        <v>1710.5</v>
      </c>
      <c r="O75" s="17">
        <f t="shared" si="9"/>
        <v>91.600396283503358</v>
      </c>
      <c r="P75" s="165" t="e">
        <f t="shared" si="8"/>
        <v>#DIV/0!</v>
      </c>
    </row>
    <row r="76" spans="1:16" x14ac:dyDescent="0.3">
      <c r="A76" s="163"/>
      <c r="B76" s="25"/>
      <c r="C76" s="65">
        <v>3227</v>
      </c>
      <c r="D76" s="27"/>
      <c r="E76" s="65" t="s">
        <v>212</v>
      </c>
      <c r="F76" s="65"/>
      <c r="G76" s="65"/>
      <c r="H76" s="65"/>
      <c r="I76" s="65"/>
      <c r="J76" s="65"/>
      <c r="K76" s="17">
        <v>151.57</v>
      </c>
      <c r="L76" s="17">
        <v>0</v>
      </c>
      <c r="M76" s="102"/>
      <c r="N76" s="17">
        <v>81.12</v>
      </c>
      <c r="O76" s="17">
        <f t="shared" si="9"/>
        <v>53.519825823052059</v>
      </c>
      <c r="P76" s="165" t="e">
        <f t="shared" si="8"/>
        <v>#DIV/0!</v>
      </c>
    </row>
    <row r="77" spans="1:16" x14ac:dyDescent="0.3">
      <c r="A77" s="163"/>
      <c r="B77" s="25"/>
      <c r="C77" s="65"/>
      <c r="D77" s="25"/>
      <c r="E77" s="399"/>
      <c r="F77" s="399"/>
      <c r="G77" s="399"/>
      <c r="H77" s="399"/>
      <c r="I77" s="399"/>
      <c r="J77" s="25"/>
      <c r="K77" s="17"/>
      <c r="L77" s="17"/>
      <c r="M77" s="102"/>
      <c r="N77" s="17"/>
      <c r="O77" s="17"/>
      <c r="P77" s="165"/>
    </row>
    <row r="78" spans="1:16" x14ac:dyDescent="0.3">
      <c r="A78" s="163"/>
      <c r="B78" s="26">
        <v>323</v>
      </c>
      <c r="C78" s="65"/>
      <c r="D78" s="25"/>
      <c r="E78" s="400" t="s">
        <v>55</v>
      </c>
      <c r="F78" s="400"/>
      <c r="G78" s="400"/>
      <c r="H78" s="400"/>
      <c r="I78" s="400"/>
      <c r="J78" s="400"/>
      <c r="K78" s="16">
        <f>SUM(K79:K87)</f>
        <v>66898.810000000012</v>
      </c>
      <c r="L78" s="16">
        <v>0</v>
      </c>
      <c r="M78" s="101"/>
      <c r="N78" s="16">
        <f>SUM(N79:N87)</f>
        <v>52656.039999999994</v>
      </c>
      <c r="O78" s="16">
        <f>N78/K78*100</f>
        <v>78.709980042993266</v>
      </c>
      <c r="P78" s="164" t="e">
        <f t="shared" si="8"/>
        <v>#DIV/0!</v>
      </c>
    </row>
    <row r="79" spans="1:16" x14ac:dyDescent="0.3">
      <c r="A79" s="163"/>
      <c r="B79" s="25"/>
      <c r="C79" s="65">
        <v>3231</v>
      </c>
      <c r="D79" s="27"/>
      <c r="E79" s="399" t="s">
        <v>56</v>
      </c>
      <c r="F79" s="399"/>
      <c r="G79" s="399"/>
      <c r="H79" s="399"/>
      <c r="I79" s="399"/>
      <c r="J79" s="399"/>
      <c r="K79" s="17">
        <v>40945.730000000003</v>
      </c>
      <c r="L79" s="17">
        <v>0</v>
      </c>
      <c r="M79" s="102"/>
      <c r="N79" s="17">
        <v>37656.400000000001</v>
      </c>
      <c r="O79" s="17">
        <f t="shared" ref="O79:O87" si="10">N79/K79*100</f>
        <v>91.966610437767258</v>
      </c>
      <c r="P79" s="165" t="e">
        <f t="shared" si="8"/>
        <v>#DIV/0!</v>
      </c>
    </row>
    <row r="80" spans="1:16" x14ac:dyDescent="0.3">
      <c r="A80" s="163"/>
      <c r="B80" s="25"/>
      <c r="C80" s="65">
        <v>3232</v>
      </c>
      <c r="D80" s="27"/>
      <c r="E80" s="399" t="s">
        <v>57</v>
      </c>
      <c r="F80" s="399"/>
      <c r="G80" s="399"/>
      <c r="H80" s="399"/>
      <c r="I80" s="399"/>
      <c r="J80" s="399"/>
      <c r="K80" s="17">
        <v>8984.18</v>
      </c>
      <c r="L80" s="17">
        <v>0</v>
      </c>
      <c r="M80" s="102"/>
      <c r="N80" s="17">
        <v>2164.91</v>
      </c>
      <c r="O80" s="17">
        <f t="shared" si="10"/>
        <v>24.096912572989407</v>
      </c>
      <c r="P80" s="165" t="e">
        <f t="shared" si="8"/>
        <v>#DIV/0!</v>
      </c>
    </row>
    <row r="81" spans="1:16" x14ac:dyDescent="0.3">
      <c r="A81" s="167"/>
      <c r="B81" s="28"/>
      <c r="C81" s="65">
        <v>3233</v>
      </c>
      <c r="D81" s="29"/>
      <c r="E81" s="399" t="s">
        <v>58</v>
      </c>
      <c r="F81" s="399"/>
      <c r="G81" s="399"/>
      <c r="H81" s="399"/>
      <c r="I81" s="399"/>
      <c r="J81" s="25"/>
      <c r="K81" s="17">
        <v>0</v>
      </c>
      <c r="L81" s="17">
        <v>0</v>
      </c>
      <c r="M81" s="102"/>
      <c r="N81" s="17">
        <v>0</v>
      </c>
      <c r="O81" s="17" t="e">
        <f t="shared" si="10"/>
        <v>#DIV/0!</v>
      </c>
      <c r="P81" s="165" t="e">
        <f t="shared" si="8"/>
        <v>#DIV/0!</v>
      </c>
    </row>
    <row r="82" spans="1:16" x14ac:dyDescent="0.3">
      <c r="A82" s="163"/>
      <c r="B82" s="25"/>
      <c r="C82" s="65">
        <v>3234</v>
      </c>
      <c r="D82" s="27"/>
      <c r="E82" s="399" t="s">
        <v>59</v>
      </c>
      <c r="F82" s="399"/>
      <c r="G82" s="399"/>
      <c r="H82" s="399"/>
      <c r="I82" s="399"/>
      <c r="J82" s="399"/>
      <c r="K82" s="17">
        <v>5383.65</v>
      </c>
      <c r="L82" s="17">
        <v>0</v>
      </c>
      <c r="M82" s="102"/>
      <c r="N82" s="17">
        <v>4989.7</v>
      </c>
      <c r="O82" s="17">
        <f t="shared" si="10"/>
        <v>92.682473786371702</v>
      </c>
      <c r="P82" s="165" t="e">
        <f t="shared" si="8"/>
        <v>#DIV/0!</v>
      </c>
    </row>
    <row r="83" spans="1:16" x14ac:dyDescent="0.3">
      <c r="A83" s="163"/>
      <c r="B83" s="25"/>
      <c r="C83" s="65">
        <v>3235</v>
      </c>
      <c r="D83" s="27"/>
      <c r="E83" s="65" t="s">
        <v>60</v>
      </c>
      <c r="F83" s="65"/>
      <c r="G83" s="65"/>
      <c r="H83" s="65"/>
      <c r="I83" s="65"/>
      <c r="J83" s="65"/>
      <c r="K83" s="17">
        <v>0</v>
      </c>
      <c r="L83" s="17">
        <v>0</v>
      </c>
      <c r="M83" s="102"/>
      <c r="N83" s="17">
        <v>0</v>
      </c>
      <c r="O83" s="17" t="e">
        <f t="shared" si="10"/>
        <v>#DIV/0!</v>
      </c>
      <c r="P83" s="165" t="e">
        <f t="shared" si="8"/>
        <v>#DIV/0!</v>
      </c>
    </row>
    <row r="84" spans="1:16" x14ac:dyDescent="0.3">
      <c r="A84" s="163"/>
      <c r="B84" s="25"/>
      <c r="C84" s="65">
        <v>3236</v>
      </c>
      <c r="D84" s="27"/>
      <c r="E84" s="399" t="s">
        <v>61</v>
      </c>
      <c r="F84" s="399"/>
      <c r="G84" s="399"/>
      <c r="H84" s="399"/>
      <c r="I84" s="399"/>
      <c r="J84" s="399"/>
      <c r="K84" s="17">
        <v>1700.4</v>
      </c>
      <c r="L84" s="17">
        <v>0</v>
      </c>
      <c r="M84" s="102"/>
      <c r="N84" s="17">
        <v>1614.6</v>
      </c>
      <c r="O84" s="17">
        <f t="shared" si="10"/>
        <v>94.954128440366958</v>
      </c>
      <c r="P84" s="165" t="e">
        <f t="shared" si="8"/>
        <v>#DIV/0!</v>
      </c>
    </row>
    <row r="85" spans="1:16" x14ac:dyDescent="0.3">
      <c r="A85" s="163"/>
      <c r="B85" s="25"/>
      <c r="C85" s="65">
        <v>3237</v>
      </c>
      <c r="D85" s="27"/>
      <c r="E85" s="399" t="s">
        <v>62</v>
      </c>
      <c r="F85" s="399"/>
      <c r="G85" s="399"/>
      <c r="H85" s="399"/>
      <c r="I85" s="399"/>
      <c r="J85" s="399"/>
      <c r="K85" s="17">
        <v>282</v>
      </c>
      <c r="L85" s="17">
        <v>0</v>
      </c>
      <c r="M85" s="102"/>
      <c r="N85" s="17">
        <v>1844.5</v>
      </c>
      <c r="O85" s="17">
        <f t="shared" si="10"/>
        <v>654.07801418439715</v>
      </c>
      <c r="P85" s="165" t="e">
        <f t="shared" si="8"/>
        <v>#DIV/0!</v>
      </c>
    </row>
    <row r="86" spans="1:16" x14ac:dyDescent="0.3">
      <c r="A86" s="163"/>
      <c r="B86" s="25"/>
      <c r="C86" s="65">
        <v>3238</v>
      </c>
      <c r="D86" s="27"/>
      <c r="E86" s="399" t="s">
        <v>63</v>
      </c>
      <c r="F86" s="399"/>
      <c r="G86" s="399"/>
      <c r="H86" s="399"/>
      <c r="I86" s="399"/>
      <c r="J86" s="399"/>
      <c r="K86" s="17">
        <v>5777.43</v>
      </c>
      <c r="L86" s="17">
        <v>0</v>
      </c>
      <c r="M86" s="102"/>
      <c r="N86" s="17">
        <v>4104.43</v>
      </c>
      <c r="O86" s="17">
        <f t="shared" si="10"/>
        <v>71.042487749743401</v>
      </c>
      <c r="P86" s="165" t="e">
        <f t="shared" si="8"/>
        <v>#DIV/0!</v>
      </c>
    </row>
    <row r="87" spans="1:16" x14ac:dyDescent="0.3">
      <c r="A87" s="163"/>
      <c r="B87" s="25"/>
      <c r="C87" s="65">
        <v>3239</v>
      </c>
      <c r="D87" s="27"/>
      <c r="E87" s="399" t="s">
        <v>64</v>
      </c>
      <c r="F87" s="399"/>
      <c r="G87" s="399"/>
      <c r="H87" s="399"/>
      <c r="I87" s="399"/>
      <c r="J87" s="399"/>
      <c r="K87" s="17">
        <v>3825.42</v>
      </c>
      <c r="L87" s="17">
        <v>0</v>
      </c>
      <c r="M87" s="102"/>
      <c r="N87" s="17">
        <v>281.5</v>
      </c>
      <c r="O87" s="17">
        <f t="shared" si="10"/>
        <v>7.3586691134568225</v>
      </c>
      <c r="P87" s="165" t="e">
        <f t="shared" si="8"/>
        <v>#DIV/0!</v>
      </c>
    </row>
    <row r="88" spans="1:16" x14ac:dyDescent="0.3">
      <c r="A88" s="163"/>
      <c r="B88" s="25"/>
      <c r="C88" s="65"/>
      <c r="D88" s="27"/>
      <c r="E88" s="65"/>
      <c r="F88" s="65"/>
      <c r="G88" s="65"/>
      <c r="H88" s="65"/>
      <c r="I88" s="65"/>
      <c r="J88" s="65"/>
      <c r="K88" s="17"/>
      <c r="L88" s="17"/>
      <c r="M88" s="102"/>
      <c r="N88" s="17"/>
      <c r="O88" s="17"/>
      <c r="P88" s="165"/>
    </row>
    <row r="89" spans="1:16" x14ac:dyDescent="0.3">
      <c r="A89" s="163"/>
      <c r="B89" s="71">
        <v>324</v>
      </c>
      <c r="C89" s="66"/>
      <c r="D89" s="71"/>
      <c r="E89" s="400" t="s">
        <v>128</v>
      </c>
      <c r="F89" s="400"/>
      <c r="G89" s="400"/>
      <c r="H89" s="400"/>
      <c r="I89" s="400"/>
      <c r="J89" s="25"/>
      <c r="K89" s="16">
        <f t="shared" ref="K89:L89" si="11">K90</f>
        <v>38.1</v>
      </c>
      <c r="L89" s="16">
        <f t="shared" si="11"/>
        <v>0</v>
      </c>
      <c r="M89" s="101"/>
      <c r="N89" s="16">
        <f>N90</f>
        <v>7.82</v>
      </c>
      <c r="O89" s="16">
        <f t="shared" ref="O89:O90" si="12">N89/K89*100</f>
        <v>20.524934383202101</v>
      </c>
      <c r="P89" s="164" t="e">
        <f t="shared" ref="P89:P90" si="13">N89/L89*100</f>
        <v>#DIV/0!</v>
      </c>
    </row>
    <row r="90" spans="1:16" x14ac:dyDescent="0.3">
      <c r="A90" s="163"/>
      <c r="B90" s="25"/>
      <c r="C90" s="65">
        <v>3241</v>
      </c>
      <c r="D90" s="25"/>
      <c r="E90" s="399" t="s">
        <v>128</v>
      </c>
      <c r="F90" s="399"/>
      <c r="G90" s="399"/>
      <c r="H90" s="399"/>
      <c r="I90" s="399"/>
      <c r="J90" s="25"/>
      <c r="K90" s="17">
        <v>38.1</v>
      </c>
      <c r="L90" s="17">
        <v>0</v>
      </c>
      <c r="M90" s="102"/>
      <c r="N90" s="17">
        <v>7.82</v>
      </c>
      <c r="O90" s="17">
        <f t="shared" si="12"/>
        <v>20.524934383202101</v>
      </c>
      <c r="P90" s="165" t="e">
        <f t="shared" si="13"/>
        <v>#DIV/0!</v>
      </c>
    </row>
    <row r="91" spans="1:16" x14ac:dyDescent="0.3">
      <c r="A91" s="163"/>
      <c r="B91" s="25"/>
      <c r="C91" s="65"/>
      <c r="D91" s="27"/>
      <c r="E91" s="399"/>
      <c r="F91" s="399"/>
      <c r="G91" s="399"/>
      <c r="H91" s="399"/>
      <c r="I91" s="399"/>
      <c r="J91" s="25"/>
      <c r="K91" s="17"/>
      <c r="L91" s="17"/>
      <c r="M91" s="102"/>
      <c r="N91" s="17"/>
      <c r="O91" s="17"/>
      <c r="P91" s="165"/>
    </row>
    <row r="92" spans="1:16" x14ac:dyDescent="0.3">
      <c r="A92" s="163"/>
      <c r="B92" s="26">
        <v>329</v>
      </c>
      <c r="C92" s="25"/>
      <c r="D92" s="25"/>
      <c r="E92" s="400" t="s">
        <v>65</v>
      </c>
      <c r="F92" s="400"/>
      <c r="G92" s="400"/>
      <c r="H92" s="400"/>
      <c r="I92" s="400"/>
      <c r="J92" s="400"/>
      <c r="K92" s="16">
        <f>SUM(K93:K100)</f>
        <v>5048.8900000000003</v>
      </c>
      <c r="L92" s="16">
        <f>SUM(L93:L100)</f>
        <v>0</v>
      </c>
      <c r="M92" s="101"/>
      <c r="N92" s="16">
        <f t="shared" ref="N92" si="14">SUM(N93:N100)</f>
        <v>1241.3700000000001</v>
      </c>
      <c r="O92" s="16">
        <f>N92/K92*100</f>
        <v>24.586988427159238</v>
      </c>
      <c r="P92" s="164" t="e">
        <f t="shared" si="8"/>
        <v>#DIV/0!</v>
      </c>
    </row>
    <row r="93" spans="1:16" x14ac:dyDescent="0.3">
      <c r="A93" s="163"/>
      <c r="B93" s="26"/>
      <c r="C93" s="65">
        <v>3291</v>
      </c>
      <c r="D93" s="25"/>
      <c r="E93" s="65" t="s">
        <v>83</v>
      </c>
      <c r="F93" s="66"/>
      <c r="G93" s="66"/>
      <c r="H93" s="66"/>
      <c r="I93" s="66"/>
      <c r="J93" s="66"/>
      <c r="K93" s="17">
        <v>0</v>
      </c>
      <c r="L93" s="17">
        <v>0</v>
      </c>
      <c r="M93" s="102"/>
      <c r="N93" s="17">
        <v>70</v>
      </c>
      <c r="O93" s="17" t="e">
        <f t="shared" ref="O93:O99" si="15">N93/K93*100</f>
        <v>#DIV/0!</v>
      </c>
      <c r="P93" s="165" t="e">
        <f t="shared" si="8"/>
        <v>#DIV/0!</v>
      </c>
    </row>
    <row r="94" spans="1:16" x14ac:dyDescent="0.3">
      <c r="A94" s="163"/>
      <c r="B94" s="26"/>
      <c r="C94" s="65">
        <v>3292</v>
      </c>
      <c r="D94" s="25"/>
      <c r="E94" s="399" t="s">
        <v>180</v>
      </c>
      <c r="F94" s="399"/>
      <c r="G94" s="399"/>
      <c r="H94" s="399"/>
      <c r="I94" s="399"/>
      <c r="J94" s="66"/>
      <c r="K94" s="17">
        <v>1512.63</v>
      </c>
      <c r="L94" s="17">
        <v>0</v>
      </c>
      <c r="M94" s="102"/>
      <c r="N94" s="17">
        <v>582.63</v>
      </c>
      <c r="O94" s="17">
        <f t="shared" si="15"/>
        <v>38.517681124928103</v>
      </c>
      <c r="P94" s="165" t="e">
        <f t="shared" si="8"/>
        <v>#DIV/0!</v>
      </c>
    </row>
    <row r="95" spans="1:16" x14ac:dyDescent="0.3">
      <c r="A95" s="163"/>
      <c r="B95" s="26"/>
      <c r="C95" s="65">
        <v>3293</v>
      </c>
      <c r="D95" s="25"/>
      <c r="E95" s="399" t="s">
        <v>207</v>
      </c>
      <c r="F95" s="399"/>
      <c r="G95" s="399"/>
      <c r="H95" s="399"/>
      <c r="I95" s="399"/>
      <c r="J95" s="71"/>
      <c r="K95" s="17">
        <v>0</v>
      </c>
      <c r="L95" s="17">
        <v>0</v>
      </c>
      <c r="M95" s="102"/>
      <c r="N95" s="17">
        <v>0</v>
      </c>
      <c r="O95" s="17" t="e">
        <f t="shared" si="15"/>
        <v>#DIV/0!</v>
      </c>
      <c r="P95" s="165" t="e">
        <f t="shared" si="8"/>
        <v>#DIV/0!</v>
      </c>
    </row>
    <row r="96" spans="1:16" x14ac:dyDescent="0.3">
      <c r="A96" s="163"/>
      <c r="B96" s="26"/>
      <c r="C96" s="65">
        <v>3294</v>
      </c>
      <c r="D96" s="25"/>
      <c r="E96" s="65" t="s">
        <v>66</v>
      </c>
      <c r="F96" s="65"/>
      <c r="G96" s="65"/>
      <c r="H96" s="65"/>
      <c r="I96" s="65"/>
      <c r="J96" s="71"/>
      <c r="K96" s="17">
        <v>188.09</v>
      </c>
      <c r="L96" s="17">
        <v>0</v>
      </c>
      <c r="M96" s="102"/>
      <c r="N96" s="17">
        <v>220</v>
      </c>
      <c r="O96" s="17">
        <f t="shared" si="15"/>
        <v>116.9652825774895</v>
      </c>
      <c r="P96" s="165" t="e">
        <f t="shared" si="8"/>
        <v>#DIV/0!</v>
      </c>
    </row>
    <row r="97" spans="1:16" x14ac:dyDescent="0.3">
      <c r="A97" s="163"/>
      <c r="B97" s="25"/>
      <c r="C97" s="65">
        <v>3295</v>
      </c>
      <c r="D97" s="27"/>
      <c r="E97" s="399" t="s">
        <v>67</v>
      </c>
      <c r="F97" s="399"/>
      <c r="G97" s="399"/>
      <c r="H97" s="399"/>
      <c r="I97" s="399"/>
      <c r="J97" s="399"/>
      <c r="K97" s="17">
        <v>215.67</v>
      </c>
      <c r="L97" s="17">
        <v>0</v>
      </c>
      <c r="M97" s="102"/>
      <c r="N97" s="17">
        <v>79.56</v>
      </c>
      <c r="O97" s="17">
        <f t="shared" si="15"/>
        <v>36.889692585895126</v>
      </c>
      <c r="P97" s="165" t="e">
        <f t="shared" si="8"/>
        <v>#DIV/0!</v>
      </c>
    </row>
    <row r="98" spans="1:16" x14ac:dyDescent="0.3">
      <c r="A98" s="163"/>
      <c r="B98" s="25"/>
      <c r="C98" s="65">
        <v>3296</v>
      </c>
      <c r="D98" s="27"/>
      <c r="E98" s="65" t="s">
        <v>23</v>
      </c>
      <c r="F98" s="65"/>
      <c r="G98" s="65"/>
      <c r="H98" s="65"/>
      <c r="I98" s="65"/>
      <c r="J98" s="65"/>
      <c r="K98" s="17">
        <v>3062.5</v>
      </c>
      <c r="L98" s="17">
        <v>0</v>
      </c>
      <c r="M98" s="102"/>
      <c r="N98" s="17">
        <v>0</v>
      </c>
      <c r="O98" s="17">
        <f t="shared" si="15"/>
        <v>0</v>
      </c>
      <c r="P98" s="165" t="e">
        <f t="shared" si="8"/>
        <v>#DIV/0!</v>
      </c>
    </row>
    <row r="99" spans="1:16" x14ac:dyDescent="0.3">
      <c r="A99" s="163"/>
      <c r="B99" s="25"/>
      <c r="C99" s="65">
        <v>3299</v>
      </c>
      <c r="D99" s="27"/>
      <c r="E99" s="399" t="s">
        <v>65</v>
      </c>
      <c r="F99" s="399"/>
      <c r="G99" s="399"/>
      <c r="H99" s="399"/>
      <c r="I99" s="399"/>
      <c r="J99" s="399"/>
      <c r="K99" s="17">
        <v>70</v>
      </c>
      <c r="L99" s="17">
        <v>0</v>
      </c>
      <c r="M99" s="102"/>
      <c r="N99" s="17">
        <v>289.18</v>
      </c>
      <c r="O99" s="17">
        <f t="shared" si="15"/>
        <v>413.11428571428576</v>
      </c>
      <c r="P99" s="165" t="e">
        <f t="shared" ref="P99" si="16">N99/L99*100</f>
        <v>#DIV/0!</v>
      </c>
    </row>
    <row r="100" spans="1:16" x14ac:dyDescent="0.3">
      <c r="A100" s="163"/>
      <c r="B100" s="25"/>
      <c r="C100" s="65"/>
      <c r="D100" s="27"/>
      <c r="E100" s="399"/>
      <c r="F100" s="399"/>
      <c r="G100" s="399"/>
      <c r="H100" s="399"/>
      <c r="I100" s="399"/>
      <c r="J100" s="399"/>
      <c r="K100" s="17"/>
      <c r="L100" s="17"/>
      <c r="M100" s="102"/>
      <c r="N100" s="17"/>
      <c r="O100" s="16"/>
      <c r="P100" s="165"/>
    </row>
    <row r="101" spans="1:16" x14ac:dyDescent="0.3">
      <c r="A101" s="162">
        <v>34</v>
      </c>
      <c r="B101" s="60"/>
      <c r="C101" s="61"/>
      <c r="D101" s="60"/>
      <c r="E101" s="413" t="s">
        <v>68</v>
      </c>
      <c r="F101" s="413"/>
      <c r="G101" s="413"/>
      <c r="H101" s="413"/>
      <c r="I101" s="413"/>
      <c r="J101" s="413"/>
      <c r="K101" s="56">
        <f>K103</f>
        <v>2447.7800000000002</v>
      </c>
      <c r="L101" s="56">
        <v>400</v>
      </c>
      <c r="M101" s="56"/>
      <c r="N101" s="56">
        <f>N103</f>
        <v>395.75</v>
      </c>
      <c r="O101" s="55">
        <f>N101/K101*100</f>
        <v>16.167711150511892</v>
      </c>
      <c r="P101" s="151">
        <f>N101/L101*100</f>
        <v>98.9375</v>
      </c>
    </row>
    <row r="102" spans="1:16" x14ac:dyDescent="0.3">
      <c r="A102" s="163"/>
      <c r="B102" s="25"/>
      <c r="C102" s="65"/>
      <c r="D102" s="25"/>
      <c r="E102" s="399"/>
      <c r="F102" s="399"/>
      <c r="G102" s="399"/>
      <c r="H102" s="399"/>
      <c r="I102" s="399"/>
      <c r="J102" s="25"/>
      <c r="K102" s="17"/>
      <c r="L102" s="17"/>
      <c r="M102" s="102"/>
      <c r="N102" s="17"/>
      <c r="O102" s="17"/>
      <c r="P102" s="164"/>
    </row>
    <row r="103" spans="1:16" x14ac:dyDescent="0.3">
      <c r="A103" s="163"/>
      <c r="B103" s="71">
        <v>343</v>
      </c>
      <c r="C103" s="65"/>
      <c r="D103" s="25"/>
      <c r="E103" s="400" t="s">
        <v>14</v>
      </c>
      <c r="F103" s="400"/>
      <c r="G103" s="400"/>
      <c r="H103" s="400"/>
      <c r="I103" s="400"/>
      <c r="J103" s="71"/>
      <c r="K103" s="16">
        <f>SUM(K104:K106)</f>
        <v>2447.7800000000002</v>
      </c>
      <c r="L103" s="16">
        <f t="shared" ref="L103:N103" si="17">SUM(L104:L106)</f>
        <v>0</v>
      </c>
      <c r="M103" s="101"/>
      <c r="N103" s="16">
        <f t="shared" si="17"/>
        <v>395.75</v>
      </c>
      <c r="O103" s="16">
        <f>N103/K103*100</f>
        <v>16.167711150511892</v>
      </c>
      <c r="P103" s="164" t="e">
        <f t="shared" ref="P103:P133" si="18">N103/L103*100</f>
        <v>#DIV/0!</v>
      </c>
    </row>
    <row r="104" spans="1:16" x14ac:dyDescent="0.3">
      <c r="A104" s="163"/>
      <c r="B104" s="71"/>
      <c r="C104" s="65">
        <v>3431</v>
      </c>
      <c r="D104" s="27"/>
      <c r="E104" s="399" t="s">
        <v>69</v>
      </c>
      <c r="F104" s="399"/>
      <c r="G104" s="399"/>
      <c r="H104" s="399"/>
      <c r="I104" s="399"/>
      <c r="J104" s="399"/>
      <c r="K104" s="17">
        <v>422.11</v>
      </c>
      <c r="L104" s="17">
        <v>0</v>
      </c>
      <c r="M104" s="102"/>
      <c r="N104" s="17">
        <v>374.75</v>
      </c>
      <c r="O104" s="13">
        <f>N104/K104*100</f>
        <v>88.780175783563521</v>
      </c>
      <c r="P104" s="165" t="e">
        <f t="shared" si="18"/>
        <v>#DIV/0!</v>
      </c>
    </row>
    <row r="105" spans="1:16" x14ac:dyDescent="0.3">
      <c r="A105" s="163"/>
      <c r="B105" s="25"/>
      <c r="C105" s="65">
        <v>3432</v>
      </c>
      <c r="D105" s="27"/>
      <c r="E105" s="399" t="s">
        <v>208</v>
      </c>
      <c r="F105" s="399"/>
      <c r="G105" s="399"/>
      <c r="H105" s="399"/>
      <c r="I105" s="399"/>
      <c r="J105" s="399"/>
      <c r="K105" s="17">
        <v>0</v>
      </c>
      <c r="L105" s="17">
        <v>0</v>
      </c>
      <c r="M105" s="102"/>
      <c r="N105" s="17">
        <v>21</v>
      </c>
      <c r="O105" s="13" t="e">
        <f>N105/K105*100</f>
        <v>#DIV/0!</v>
      </c>
      <c r="P105" s="165" t="e">
        <f t="shared" si="18"/>
        <v>#DIV/0!</v>
      </c>
    </row>
    <row r="106" spans="1:16" x14ac:dyDescent="0.3">
      <c r="A106" s="163"/>
      <c r="B106" s="25"/>
      <c r="C106" s="65">
        <v>3433</v>
      </c>
      <c r="D106" s="30"/>
      <c r="E106" s="399" t="s">
        <v>70</v>
      </c>
      <c r="F106" s="399"/>
      <c r="G106" s="399"/>
      <c r="H106" s="399"/>
      <c r="I106" s="399"/>
      <c r="J106" s="25"/>
      <c r="K106" s="17">
        <v>2025.67</v>
      </c>
      <c r="L106" s="17">
        <v>0</v>
      </c>
      <c r="M106" s="102"/>
      <c r="N106" s="17">
        <v>0</v>
      </c>
      <c r="O106" s="13">
        <f t="shared" ref="O106:O133" si="19">N106/K106*100</f>
        <v>0</v>
      </c>
      <c r="P106" s="165" t="e">
        <f t="shared" si="18"/>
        <v>#DIV/0!</v>
      </c>
    </row>
    <row r="107" spans="1:16" x14ac:dyDescent="0.3">
      <c r="A107" s="163"/>
      <c r="B107" s="25"/>
      <c r="C107" s="65"/>
      <c r="D107" s="30"/>
      <c r="E107" s="65"/>
      <c r="F107" s="65"/>
      <c r="G107" s="65"/>
      <c r="H107" s="65"/>
      <c r="I107" s="65"/>
      <c r="J107" s="25"/>
      <c r="K107" s="17"/>
      <c r="L107" s="17"/>
      <c r="M107" s="102"/>
      <c r="N107" s="17"/>
      <c r="O107" s="13"/>
      <c r="P107" s="164"/>
    </row>
    <row r="108" spans="1:16" x14ac:dyDescent="0.3">
      <c r="A108" s="162">
        <v>37</v>
      </c>
      <c r="B108" s="67"/>
      <c r="C108" s="69"/>
      <c r="D108" s="62"/>
      <c r="E108" s="69" t="s">
        <v>183</v>
      </c>
      <c r="F108" s="69"/>
      <c r="G108" s="69"/>
      <c r="H108" s="69"/>
      <c r="I108" s="69"/>
      <c r="J108" s="67"/>
      <c r="K108" s="56">
        <f t="shared" ref="K108" si="20">K110</f>
        <v>12503.75</v>
      </c>
      <c r="L108" s="56">
        <v>2000</v>
      </c>
      <c r="M108" s="56"/>
      <c r="N108" s="56">
        <f t="shared" ref="N108" si="21">N110</f>
        <v>10399.66</v>
      </c>
      <c r="O108" s="55">
        <f t="shared" si="19"/>
        <v>83.172328301509552</v>
      </c>
      <c r="P108" s="151">
        <f t="shared" si="18"/>
        <v>519.98299999999995</v>
      </c>
    </row>
    <row r="109" spans="1:16" x14ac:dyDescent="0.3">
      <c r="A109" s="168"/>
      <c r="B109" s="42"/>
      <c r="C109" s="43"/>
      <c r="D109" s="44"/>
      <c r="E109" s="43"/>
      <c r="F109" s="43"/>
      <c r="G109" s="43"/>
      <c r="H109" s="43"/>
      <c r="I109" s="43"/>
      <c r="J109" s="42"/>
      <c r="K109" s="41"/>
      <c r="L109" s="41"/>
      <c r="M109" s="101"/>
      <c r="N109" s="41"/>
      <c r="O109" s="13"/>
      <c r="P109" s="164"/>
    </row>
    <row r="110" spans="1:16" x14ac:dyDescent="0.3">
      <c r="A110" s="163"/>
      <c r="B110" s="71">
        <v>372</v>
      </c>
      <c r="C110" s="66"/>
      <c r="D110" s="39"/>
      <c r="E110" s="66" t="s">
        <v>181</v>
      </c>
      <c r="F110" s="66"/>
      <c r="G110" s="66"/>
      <c r="H110" s="66"/>
      <c r="I110" s="66"/>
      <c r="J110" s="71"/>
      <c r="K110" s="16">
        <f>K111</f>
        <v>12503.75</v>
      </c>
      <c r="L110" s="16">
        <f t="shared" ref="L110:N110" si="22">L111</f>
        <v>0</v>
      </c>
      <c r="M110" s="101"/>
      <c r="N110" s="16">
        <f t="shared" si="22"/>
        <v>10399.66</v>
      </c>
      <c r="O110" s="15">
        <f t="shared" si="19"/>
        <v>83.172328301509552</v>
      </c>
      <c r="P110" s="164" t="e">
        <f t="shared" si="18"/>
        <v>#DIV/0!</v>
      </c>
    </row>
    <row r="111" spans="1:16" x14ac:dyDescent="0.3">
      <c r="A111" s="163"/>
      <c r="B111" s="71"/>
      <c r="C111" s="65">
        <v>3722</v>
      </c>
      <c r="D111" s="30"/>
      <c r="E111" s="65" t="s">
        <v>182</v>
      </c>
      <c r="F111" s="65"/>
      <c r="G111" s="65"/>
      <c r="H111" s="65"/>
      <c r="I111" s="65"/>
      <c r="J111" s="25"/>
      <c r="K111" s="17">
        <v>12503.75</v>
      </c>
      <c r="L111" s="17">
        <v>0</v>
      </c>
      <c r="M111" s="102"/>
      <c r="N111" s="17">
        <v>10399.66</v>
      </c>
      <c r="O111" s="13">
        <f t="shared" si="19"/>
        <v>83.172328301509552</v>
      </c>
      <c r="P111" s="165" t="e">
        <f t="shared" si="18"/>
        <v>#DIV/0!</v>
      </c>
    </row>
    <row r="112" spans="1:16" x14ac:dyDescent="0.3">
      <c r="A112" s="163"/>
      <c r="B112" s="25"/>
      <c r="C112" s="65"/>
      <c r="D112" s="30"/>
      <c r="E112" s="65"/>
      <c r="F112" s="65"/>
      <c r="G112" s="65"/>
      <c r="H112" s="65"/>
      <c r="I112" s="65"/>
      <c r="J112" s="25"/>
      <c r="K112" s="17"/>
      <c r="L112" s="17"/>
      <c r="M112" s="102"/>
      <c r="N112" s="17"/>
      <c r="O112" s="13"/>
      <c r="P112" s="164"/>
    </row>
    <row r="113" spans="1:16" x14ac:dyDescent="0.3">
      <c r="A113" s="162">
        <v>38</v>
      </c>
      <c r="B113" s="60"/>
      <c r="C113" s="61"/>
      <c r="D113" s="60"/>
      <c r="E113" s="413" t="s">
        <v>139</v>
      </c>
      <c r="F113" s="413"/>
      <c r="G113" s="413"/>
      <c r="H113" s="413"/>
      <c r="I113" s="413"/>
      <c r="J113" s="413"/>
      <c r="K113" s="56">
        <f>K115</f>
        <v>441.21</v>
      </c>
      <c r="L113" s="56">
        <v>373.5</v>
      </c>
      <c r="M113" s="56"/>
      <c r="N113" s="56">
        <f t="shared" ref="N113" si="23">N115</f>
        <v>458.96</v>
      </c>
      <c r="O113" s="55">
        <f t="shared" si="19"/>
        <v>104.02302758323701</v>
      </c>
      <c r="P113" s="151">
        <f t="shared" si="18"/>
        <v>122.88085676037484</v>
      </c>
    </row>
    <row r="114" spans="1:16" x14ac:dyDescent="0.3">
      <c r="A114" s="168"/>
      <c r="B114" s="46"/>
      <c r="C114" s="47"/>
      <c r="D114" s="46"/>
      <c r="E114" s="48"/>
      <c r="F114" s="49"/>
      <c r="G114" s="49"/>
      <c r="H114" s="49"/>
      <c r="I114" s="50"/>
      <c r="J114" s="42"/>
      <c r="K114" s="41"/>
      <c r="L114" s="41"/>
      <c r="M114" s="101"/>
      <c r="N114" s="41"/>
      <c r="O114" s="45"/>
      <c r="P114" s="164"/>
    </row>
    <row r="115" spans="1:16" x14ac:dyDescent="0.3">
      <c r="A115" s="163"/>
      <c r="B115" s="71">
        <v>381</v>
      </c>
      <c r="C115" s="65"/>
      <c r="D115" s="27"/>
      <c r="E115" s="432" t="s">
        <v>81</v>
      </c>
      <c r="F115" s="433"/>
      <c r="G115" s="433"/>
      <c r="H115" s="433"/>
      <c r="I115" s="434"/>
      <c r="J115" s="71"/>
      <c r="K115" s="16">
        <f>K116+K117</f>
        <v>441.21</v>
      </c>
      <c r="L115" s="16">
        <f>L117</f>
        <v>0</v>
      </c>
      <c r="M115" s="101"/>
      <c r="N115" s="16">
        <f>N117</f>
        <v>458.96</v>
      </c>
      <c r="O115" s="15">
        <f t="shared" si="19"/>
        <v>104.02302758323701</v>
      </c>
      <c r="P115" s="164" t="e">
        <f t="shared" si="18"/>
        <v>#DIV/0!</v>
      </c>
    </row>
    <row r="116" spans="1:16" x14ac:dyDescent="0.3">
      <c r="A116" s="163"/>
      <c r="B116" s="71"/>
      <c r="C116" s="65">
        <v>3811</v>
      </c>
      <c r="D116" s="27"/>
      <c r="E116" s="65" t="s">
        <v>184</v>
      </c>
      <c r="F116" s="31"/>
      <c r="G116" s="31"/>
      <c r="H116" s="31"/>
      <c r="I116" s="31"/>
      <c r="J116" s="25"/>
      <c r="K116" s="17">
        <v>0</v>
      </c>
      <c r="L116" s="17">
        <v>0</v>
      </c>
      <c r="M116" s="102"/>
      <c r="N116" s="17">
        <v>0</v>
      </c>
      <c r="O116" s="13" t="e">
        <f t="shared" ref="O116" si="24">N116/K116*100</f>
        <v>#DIV/0!</v>
      </c>
      <c r="P116" s="165" t="e">
        <f t="shared" ref="P116" si="25">N116/L116*100</f>
        <v>#DIV/0!</v>
      </c>
    </row>
    <row r="117" spans="1:16" x14ac:dyDescent="0.3">
      <c r="A117" s="163"/>
      <c r="B117" s="25"/>
      <c r="C117" s="65">
        <v>3812</v>
      </c>
      <c r="D117" s="27"/>
      <c r="E117" s="65" t="s">
        <v>213</v>
      </c>
      <c r="F117" s="31"/>
      <c r="G117" s="31"/>
      <c r="H117" s="31"/>
      <c r="I117" s="31"/>
      <c r="J117" s="25"/>
      <c r="K117" s="17">
        <v>441.21</v>
      </c>
      <c r="L117" s="17">
        <v>0</v>
      </c>
      <c r="M117" s="102"/>
      <c r="N117" s="17">
        <v>458.96</v>
      </c>
      <c r="O117" s="13">
        <f t="shared" si="19"/>
        <v>104.02302758323701</v>
      </c>
      <c r="P117" s="165" t="e">
        <f t="shared" si="18"/>
        <v>#DIV/0!</v>
      </c>
    </row>
    <row r="118" spans="1:16" x14ac:dyDescent="0.3">
      <c r="A118" s="163"/>
      <c r="B118" s="25"/>
      <c r="C118" s="65"/>
      <c r="D118" s="27"/>
      <c r="E118" s="65"/>
      <c r="F118" s="31"/>
      <c r="G118" s="31"/>
      <c r="H118" s="31"/>
      <c r="I118" s="31"/>
      <c r="J118" s="25"/>
      <c r="K118" s="17"/>
      <c r="L118" s="17"/>
      <c r="M118" s="102"/>
      <c r="N118" s="17"/>
      <c r="O118" s="13"/>
      <c r="P118" s="164"/>
    </row>
    <row r="119" spans="1:16" x14ac:dyDescent="0.3">
      <c r="A119" s="158">
        <v>4</v>
      </c>
      <c r="B119" s="70"/>
      <c r="C119" s="70"/>
      <c r="D119" s="70"/>
      <c r="E119" s="435" t="s">
        <v>71</v>
      </c>
      <c r="F119" s="435"/>
      <c r="G119" s="435"/>
      <c r="H119" s="435"/>
      <c r="I119" s="435"/>
      <c r="J119" s="435"/>
      <c r="K119" s="52">
        <f>SUM(K121)</f>
        <v>11598.38</v>
      </c>
      <c r="L119" s="52">
        <f t="shared" ref="L119:N119" si="26">SUM(L121)</f>
        <v>25393.75</v>
      </c>
      <c r="M119" s="52"/>
      <c r="N119" s="52">
        <f t="shared" si="26"/>
        <v>34369.429999999993</v>
      </c>
      <c r="O119" s="51">
        <f t="shared" si="19"/>
        <v>296.32957361286662</v>
      </c>
      <c r="P119" s="159">
        <f t="shared" si="18"/>
        <v>135.34602018213141</v>
      </c>
    </row>
    <row r="120" spans="1:16" x14ac:dyDescent="0.3">
      <c r="A120" s="160"/>
      <c r="B120" s="22"/>
      <c r="C120" s="22"/>
      <c r="D120" s="22"/>
      <c r="E120" s="423"/>
      <c r="F120" s="423"/>
      <c r="G120" s="423"/>
      <c r="H120" s="423"/>
      <c r="I120" s="423"/>
      <c r="J120" s="22"/>
      <c r="K120" s="24"/>
      <c r="L120" s="24"/>
      <c r="M120" s="107"/>
      <c r="N120" s="24"/>
      <c r="O120" s="13"/>
      <c r="P120" s="164"/>
    </row>
    <row r="121" spans="1:16" x14ac:dyDescent="0.3">
      <c r="A121" s="162">
        <v>42</v>
      </c>
      <c r="B121" s="60" t="s">
        <v>38</v>
      </c>
      <c r="C121" s="60"/>
      <c r="D121" s="60"/>
      <c r="E121" s="415" t="s">
        <v>72</v>
      </c>
      <c r="F121" s="415"/>
      <c r="G121" s="415"/>
      <c r="H121" s="415"/>
      <c r="I121" s="415"/>
      <c r="J121" s="415"/>
      <c r="K121" s="56">
        <f>SUM(K125+K132)</f>
        <v>11598.38</v>
      </c>
      <c r="L121" s="56">
        <v>25393.75</v>
      </c>
      <c r="M121" s="56"/>
      <c r="N121" s="56">
        <f>SUM(N125+N132)</f>
        <v>34369.429999999993</v>
      </c>
      <c r="O121" s="55">
        <f t="shared" si="19"/>
        <v>296.32957361286662</v>
      </c>
      <c r="P121" s="151">
        <f t="shared" si="18"/>
        <v>135.34602018213141</v>
      </c>
    </row>
    <row r="122" spans="1:16" x14ac:dyDescent="0.3">
      <c r="A122" s="163"/>
      <c r="B122" s="25"/>
      <c r="C122" s="25"/>
      <c r="D122" s="25"/>
      <c r="E122" s="399"/>
      <c r="F122" s="399"/>
      <c r="G122" s="399"/>
      <c r="H122" s="399"/>
      <c r="I122" s="399"/>
      <c r="J122" s="25"/>
      <c r="K122" s="17"/>
      <c r="L122" s="17"/>
      <c r="M122" s="102"/>
      <c r="N122" s="17"/>
      <c r="O122" s="13"/>
      <c r="P122" s="164"/>
    </row>
    <row r="123" spans="1:16" x14ac:dyDescent="0.3">
      <c r="A123" s="163"/>
      <c r="B123" s="71">
        <v>421</v>
      </c>
      <c r="C123" s="25"/>
      <c r="D123" s="25"/>
      <c r="E123" s="66" t="s">
        <v>86</v>
      </c>
      <c r="F123" s="65"/>
      <c r="G123" s="65"/>
      <c r="H123" s="65"/>
      <c r="I123" s="65"/>
      <c r="J123" s="25"/>
      <c r="K123" s="16">
        <v>0</v>
      </c>
      <c r="L123" s="16">
        <v>0</v>
      </c>
      <c r="M123" s="101"/>
      <c r="N123" s="16">
        <v>0</v>
      </c>
      <c r="O123" s="15" t="e">
        <f t="shared" si="19"/>
        <v>#DIV/0!</v>
      </c>
      <c r="P123" s="164" t="e">
        <f t="shared" si="18"/>
        <v>#DIV/0!</v>
      </c>
    </row>
    <row r="124" spans="1:16" x14ac:dyDescent="0.3">
      <c r="A124" s="163"/>
      <c r="B124" s="25"/>
      <c r="C124" s="25"/>
      <c r="D124" s="25"/>
      <c r="E124" s="65"/>
      <c r="F124" s="65"/>
      <c r="G124" s="65"/>
      <c r="H124" s="65"/>
      <c r="I124" s="65"/>
      <c r="J124" s="25"/>
      <c r="K124" s="17"/>
      <c r="L124" s="17"/>
      <c r="M124" s="102"/>
      <c r="N124" s="17"/>
      <c r="O124" s="13"/>
      <c r="P124" s="164"/>
    </row>
    <row r="125" spans="1:16" x14ac:dyDescent="0.3">
      <c r="A125" s="163"/>
      <c r="B125" s="26">
        <v>422</v>
      </c>
      <c r="C125" s="25"/>
      <c r="D125" s="25"/>
      <c r="E125" s="400" t="s">
        <v>16</v>
      </c>
      <c r="F125" s="400"/>
      <c r="G125" s="400"/>
      <c r="H125" s="400"/>
      <c r="I125" s="400"/>
      <c r="J125" s="25"/>
      <c r="K125" s="16">
        <f>SUM(K126:K130)</f>
        <v>11178.619999999999</v>
      </c>
      <c r="L125" s="16">
        <v>0</v>
      </c>
      <c r="M125" s="101"/>
      <c r="N125" s="16">
        <f>SUM(N126:N130)</f>
        <v>32849.869999999995</v>
      </c>
      <c r="O125" s="15">
        <f t="shared" si="19"/>
        <v>293.86337490674157</v>
      </c>
      <c r="P125" s="164" t="e">
        <f t="shared" si="18"/>
        <v>#DIV/0!</v>
      </c>
    </row>
    <row r="126" spans="1:16" x14ac:dyDescent="0.3">
      <c r="A126" s="163"/>
      <c r="B126" s="26"/>
      <c r="C126" s="65">
        <v>4221</v>
      </c>
      <c r="D126" s="25"/>
      <c r="E126" s="414" t="s">
        <v>73</v>
      </c>
      <c r="F126" s="414"/>
      <c r="G126" s="414"/>
      <c r="H126" s="414"/>
      <c r="I126" s="414"/>
      <c r="J126" s="136"/>
      <c r="K126" s="17">
        <v>3637</v>
      </c>
      <c r="L126" s="17">
        <v>0</v>
      </c>
      <c r="M126" s="102"/>
      <c r="N126" s="17">
        <v>7831.12</v>
      </c>
      <c r="O126" s="13">
        <f t="shared" si="19"/>
        <v>215.31811932911742</v>
      </c>
      <c r="P126" s="165" t="e">
        <f t="shared" si="18"/>
        <v>#DIV/0!</v>
      </c>
    </row>
    <row r="127" spans="1:16" x14ac:dyDescent="0.3">
      <c r="A127" s="163"/>
      <c r="B127" s="26"/>
      <c r="C127" s="65">
        <v>4222</v>
      </c>
      <c r="D127" s="355"/>
      <c r="E127" s="358" t="s">
        <v>278</v>
      </c>
      <c r="F127" s="357"/>
      <c r="G127" s="357"/>
      <c r="H127" s="357"/>
      <c r="I127" s="357"/>
      <c r="J127" s="354"/>
      <c r="K127" s="17">
        <v>860</v>
      </c>
      <c r="L127" s="17">
        <v>0</v>
      </c>
      <c r="M127" s="102"/>
      <c r="N127" s="17">
        <v>2393.75</v>
      </c>
      <c r="O127" s="13">
        <f t="shared" si="19"/>
        <v>278.34302325581393</v>
      </c>
      <c r="P127" s="165" t="e">
        <f t="shared" si="18"/>
        <v>#DIV/0!</v>
      </c>
    </row>
    <row r="128" spans="1:16" x14ac:dyDescent="0.3">
      <c r="A128" s="163"/>
      <c r="B128" s="26"/>
      <c r="C128" s="65">
        <v>4223</v>
      </c>
      <c r="D128" s="355"/>
      <c r="E128" s="367" t="s">
        <v>301</v>
      </c>
      <c r="F128" s="368"/>
      <c r="G128" s="368"/>
      <c r="H128" s="368"/>
      <c r="I128" s="368"/>
      <c r="J128" s="369"/>
      <c r="K128" s="17">
        <v>0</v>
      </c>
      <c r="L128" s="17">
        <v>0</v>
      </c>
      <c r="M128" s="102"/>
      <c r="N128" s="17">
        <v>22625</v>
      </c>
      <c r="O128" s="13" t="e">
        <f t="shared" si="19"/>
        <v>#DIV/0!</v>
      </c>
      <c r="P128" s="165" t="e">
        <f t="shared" si="18"/>
        <v>#DIV/0!</v>
      </c>
    </row>
    <row r="129" spans="1:17" x14ac:dyDescent="0.3">
      <c r="A129" s="163"/>
      <c r="B129" s="26"/>
      <c r="C129" s="65">
        <v>4226</v>
      </c>
      <c r="D129" s="25"/>
      <c r="E129" s="429" t="s">
        <v>266</v>
      </c>
      <c r="F129" s="429"/>
      <c r="G129" s="429"/>
      <c r="H129" s="429"/>
      <c r="I129" s="429"/>
      <c r="J129" s="356"/>
      <c r="K129" s="17">
        <v>1258.58</v>
      </c>
      <c r="L129" s="17">
        <v>0</v>
      </c>
      <c r="M129" s="102"/>
      <c r="N129" s="17">
        <v>0</v>
      </c>
      <c r="O129" s="13">
        <f t="shared" ref="O129" si="27">N129/K129*100</f>
        <v>0</v>
      </c>
      <c r="P129" s="165" t="e">
        <f t="shared" ref="P129" si="28">N129/L129*100</f>
        <v>#DIV/0!</v>
      </c>
    </row>
    <row r="130" spans="1:17" x14ac:dyDescent="0.3">
      <c r="A130" s="163"/>
      <c r="B130" s="25"/>
      <c r="C130" s="65">
        <v>4227</v>
      </c>
      <c r="D130" s="25"/>
      <c r="E130" s="429" t="s">
        <v>74</v>
      </c>
      <c r="F130" s="429"/>
      <c r="G130" s="429"/>
      <c r="H130" s="429"/>
      <c r="I130" s="429"/>
      <c r="J130" s="356"/>
      <c r="K130" s="17">
        <v>5423.04</v>
      </c>
      <c r="L130" s="17">
        <v>0</v>
      </c>
      <c r="M130" s="102"/>
      <c r="N130" s="17">
        <v>0</v>
      </c>
      <c r="O130" s="13">
        <f t="shared" si="19"/>
        <v>0</v>
      </c>
      <c r="P130" s="165" t="e">
        <f t="shared" si="18"/>
        <v>#DIV/0!</v>
      </c>
    </row>
    <row r="131" spans="1:17" x14ac:dyDescent="0.3">
      <c r="A131" s="163"/>
      <c r="B131" s="25"/>
      <c r="C131" s="65"/>
      <c r="D131" s="25"/>
      <c r="E131" s="65"/>
      <c r="F131" s="65"/>
      <c r="G131" s="65"/>
      <c r="H131" s="65"/>
      <c r="I131" s="65"/>
      <c r="J131" s="25"/>
      <c r="K131" s="17"/>
      <c r="L131" s="17"/>
      <c r="M131" s="102"/>
      <c r="N131" s="17"/>
      <c r="O131" s="13"/>
      <c r="P131" s="164"/>
    </row>
    <row r="132" spans="1:17" x14ac:dyDescent="0.3">
      <c r="A132" s="163"/>
      <c r="B132" s="71">
        <v>424</v>
      </c>
      <c r="C132" s="65"/>
      <c r="D132" s="25"/>
      <c r="E132" s="66" t="s">
        <v>84</v>
      </c>
      <c r="F132" s="65"/>
      <c r="G132" s="65"/>
      <c r="H132" s="65"/>
      <c r="I132" s="65"/>
      <c r="J132" s="25"/>
      <c r="K132" s="16">
        <f>SUM(K133)</f>
        <v>419.76</v>
      </c>
      <c r="L132" s="16">
        <v>0</v>
      </c>
      <c r="M132" s="101"/>
      <c r="N132" s="16">
        <f t="shared" ref="N132" si="29">SUM(N133)</f>
        <v>1519.56</v>
      </c>
      <c r="O132" s="15">
        <f t="shared" si="19"/>
        <v>362.00686106346484</v>
      </c>
      <c r="P132" s="164" t="e">
        <f t="shared" si="18"/>
        <v>#DIV/0!</v>
      </c>
    </row>
    <row r="133" spans="1:17" x14ac:dyDescent="0.3">
      <c r="A133" s="163"/>
      <c r="B133" s="25"/>
      <c r="C133" s="65">
        <v>4241</v>
      </c>
      <c r="D133" s="25"/>
      <c r="E133" s="65" t="s">
        <v>24</v>
      </c>
      <c r="F133" s="65"/>
      <c r="G133" s="65"/>
      <c r="H133" s="65"/>
      <c r="I133" s="65"/>
      <c r="J133" s="25"/>
      <c r="K133" s="17">
        <v>419.76</v>
      </c>
      <c r="L133" s="17">
        <v>0</v>
      </c>
      <c r="M133" s="102"/>
      <c r="N133" s="17">
        <v>1519.56</v>
      </c>
      <c r="O133" s="13">
        <f t="shared" si="19"/>
        <v>362.00686106346484</v>
      </c>
      <c r="P133" s="165" t="e">
        <f t="shared" si="18"/>
        <v>#DIV/0!</v>
      </c>
      <c r="Q133" s="170"/>
    </row>
    <row r="134" spans="1:17" x14ac:dyDescent="0.3">
      <c r="A134" s="136"/>
      <c r="B134" s="136"/>
      <c r="C134" s="137"/>
      <c r="D134" s="136"/>
      <c r="E134" s="137"/>
      <c r="F134" s="137"/>
      <c r="G134" s="137"/>
      <c r="H134" s="137"/>
      <c r="I134" s="137"/>
      <c r="J134" s="136"/>
      <c r="K134" s="138"/>
      <c r="L134" s="138"/>
      <c r="M134" s="139"/>
      <c r="N134" s="138"/>
      <c r="O134" s="140"/>
      <c r="P134" s="169"/>
      <c r="Q134" s="170"/>
    </row>
    <row r="135" spans="1:17" x14ac:dyDescent="0.3">
      <c r="A135" s="133"/>
      <c r="B135" s="134"/>
      <c r="C135" s="134"/>
      <c r="D135" s="134"/>
      <c r="E135" s="416" t="s">
        <v>229</v>
      </c>
      <c r="F135" s="416"/>
      <c r="G135" s="416"/>
      <c r="H135" s="416"/>
      <c r="I135" s="417"/>
      <c r="J135" s="172"/>
      <c r="K135" s="135">
        <v>1095791.46</v>
      </c>
      <c r="L135" s="135">
        <v>1324457.04</v>
      </c>
      <c r="M135" s="174"/>
      <c r="N135" s="135">
        <v>1304294.68</v>
      </c>
      <c r="O135" s="13">
        <f t="shared" ref="O135:O137" si="30">N135/K135*100</f>
        <v>119.02763688266013</v>
      </c>
      <c r="P135" s="165">
        <f t="shared" ref="P135:P137" si="31">N135/L135*100</f>
        <v>98.477688638357037</v>
      </c>
      <c r="Q135" s="170"/>
    </row>
    <row r="136" spans="1:17" x14ac:dyDescent="0.3">
      <c r="A136" s="42"/>
      <c r="B136" s="46"/>
      <c r="C136" s="46"/>
      <c r="D136" s="46"/>
      <c r="E136" s="416" t="s">
        <v>230</v>
      </c>
      <c r="F136" s="416"/>
      <c r="G136" s="416"/>
      <c r="H136" s="416"/>
      <c r="I136" s="416"/>
      <c r="J136" s="416"/>
      <c r="K136" s="132">
        <f>K135-K137</f>
        <v>-4122.1500000001397</v>
      </c>
      <c r="L136" s="132">
        <f>L135-L137</f>
        <v>4773.5700000000652</v>
      </c>
      <c r="M136" s="173"/>
      <c r="N136" s="132">
        <f t="shared" ref="N136" si="32">N135-N137</f>
        <v>-2253.25</v>
      </c>
      <c r="O136" s="13">
        <f t="shared" si="30"/>
        <v>54.662008903119094</v>
      </c>
      <c r="P136" s="165">
        <f t="shared" si="31"/>
        <v>-47.202617747303783</v>
      </c>
      <c r="Q136" s="170"/>
    </row>
    <row r="137" spans="1:17" x14ac:dyDescent="0.3">
      <c r="A137" s="46"/>
      <c r="B137" s="46"/>
      <c r="C137" s="46"/>
      <c r="D137" s="46"/>
      <c r="E137" s="416" t="s">
        <v>231</v>
      </c>
      <c r="F137" s="416"/>
      <c r="G137" s="416"/>
      <c r="H137" s="416"/>
      <c r="I137" s="417"/>
      <c r="J137" s="172"/>
      <c r="K137" s="135">
        <v>1099913.6100000001</v>
      </c>
      <c r="L137" s="135">
        <v>1319683.47</v>
      </c>
      <c r="M137" s="174"/>
      <c r="N137" s="135">
        <v>1306547.93</v>
      </c>
      <c r="O137" s="13">
        <f t="shared" si="30"/>
        <v>118.78641359842797</v>
      </c>
      <c r="P137" s="165">
        <f t="shared" si="31"/>
        <v>99.004644651645137</v>
      </c>
    </row>
    <row r="138" spans="1:17" x14ac:dyDescent="0.3">
      <c r="A138" s="46"/>
      <c r="B138" s="130"/>
      <c r="C138" s="46"/>
      <c r="D138" s="46"/>
      <c r="E138" s="411"/>
      <c r="F138" s="411"/>
      <c r="G138" s="411"/>
      <c r="H138" s="411"/>
      <c r="I138" s="411"/>
      <c r="J138" s="46"/>
      <c r="K138" s="171"/>
      <c r="L138" s="171"/>
      <c r="M138" s="171"/>
      <c r="N138" s="171"/>
      <c r="O138" s="131"/>
      <c r="P138" s="41"/>
    </row>
    <row r="139" spans="1:17" x14ac:dyDescent="0.3">
      <c r="A139" s="3"/>
      <c r="B139" s="3"/>
      <c r="C139" s="3"/>
      <c r="D139" s="4"/>
      <c r="E139" s="416" t="s">
        <v>230</v>
      </c>
      <c r="F139" s="416"/>
      <c r="G139" s="416"/>
      <c r="H139" s="416"/>
      <c r="I139" s="416"/>
      <c r="J139" s="416"/>
      <c r="K139" s="3">
        <v>-4773.57</v>
      </c>
      <c r="L139" s="3">
        <v>0</v>
      </c>
      <c r="M139" s="3"/>
      <c r="N139" s="353">
        <f>N136+K139</f>
        <v>-7026.82</v>
      </c>
      <c r="O139" s="3"/>
      <c r="P139" s="3"/>
    </row>
  </sheetData>
  <mergeCells count="106">
    <mergeCell ref="E129:I129"/>
    <mergeCell ref="E139:J139"/>
    <mergeCell ref="N24:N25"/>
    <mergeCell ref="N30:N31"/>
    <mergeCell ref="O24:O25"/>
    <mergeCell ref="O30:O31"/>
    <mergeCell ref="P24:P25"/>
    <mergeCell ref="P30:P31"/>
    <mergeCell ref="K24:K25"/>
    <mergeCell ref="L30:L31"/>
    <mergeCell ref="L24:L25"/>
    <mergeCell ref="K30:K31"/>
    <mergeCell ref="E122:I122"/>
    <mergeCell ref="E105:J105"/>
    <mergeCell ref="E95:I95"/>
    <mergeCell ref="E100:J100"/>
    <mergeCell ref="E120:I120"/>
    <mergeCell ref="E115:I115"/>
    <mergeCell ref="E119:J119"/>
    <mergeCell ref="E94:I94"/>
    <mergeCell ref="E104:J104"/>
    <mergeCell ref="E130:I130"/>
    <mergeCell ref="E135:I135"/>
    <mergeCell ref="E136:J136"/>
    <mergeCell ref="A3:K3"/>
    <mergeCell ref="E53:J53"/>
    <mergeCell ref="E58:J58"/>
    <mergeCell ref="E43:I43"/>
    <mergeCell ref="E54:I54"/>
    <mergeCell ref="E52:I52"/>
    <mergeCell ref="E41:I41"/>
    <mergeCell ref="E32:I32"/>
    <mergeCell ref="A24:A25"/>
    <mergeCell ref="A5:C5"/>
    <mergeCell ref="A30:A31"/>
    <mergeCell ref="E51:I51"/>
    <mergeCell ref="E49:I49"/>
    <mergeCell ref="E45:I45"/>
    <mergeCell ref="E26:I26"/>
    <mergeCell ref="E7:I7"/>
    <mergeCell ref="E50:J50"/>
    <mergeCell ref="E37:I37"/>
    <mergeCell ref="E47:I47"/>
    <mergeCell ref="E55:J55"/>
    <mergeCell ref="B24:B25"/>
    <mergeCell ref="E48:J48"/>
    <mergeCell ref="E56:J56"/>
    <mergeCell ref="E4:I4"/>
    <mergeCell ref="E138:I138"/>
    <mergeCell ref="E46:I46"/>
    <mergeCell ref="E63:I63"/>
    <mergeCell ref="E60:I60"/>
    <mergeCell ref="E57:I57"/>
    <mergeCell ref="E59:J59"/>
    <mergeCell ref="E62:J62"/>
    <mergeCell ref="E84:J84"/>
    <mergeCell ref="E74:J74"/>
    <mergeCell ref="E101:J101"/>
    <mergeCell ref="E87:J87"/>
    <mergeCell ref="E70:J70"/>
    <mergeCell ref="E78:J78"/>
    <mergeCell ref="E126:I126"/>
    <mergeCell ref="E92:J92"/>
    <mergeCell ref="E121:J121"/>
    <mergeCell ref="E82:J82"/>
    <mergeCell ref="E125:I125"/>
    <mergeCell ref="E86:J86"/>
    <mergeCell ref="E91:I91"/>
    <mergeCell ref="E113:J113"/>
    <mergeCell ref="E85:J85"/>
    <mergeCell ref="E79:J79"/>
    <mergeCell ref="E137:I137"/>
    <mergeCell ref="D24:D25"/>
    <mergeCell ref="C24:C25"/>
    <mergeCell ref="E6:I6"/>
    <mergeCell ref="E29:I29"/>
    <mergeCell ref="E10:I10"/>
    <mergeCell ref="E9:I9"/>
    <mergeCell ref="E8:I8"/>
    <mergeCell ref="E5:I5"/>
    <mergeCell ref="E28:I28"/>
    <mergeCell ref="E24:I25"/>
    <mergeCell ref="E30:I31"/>
    <mergeCell ref="E106:I106"/>
    <mergeCell ref="E67:J67"/>
    <mergeCell ref="E99:J99"/>
    <mergeCell ref="E89:I89"/>
    <mergeCell ref="E90:I90"/>
    <mergeCell ref="E103:I103"/>
    <mergeCell ref="E102:I102"/>
    <mergeCell ref="E97:J97"/>
    <mergeCell ref="E80:J80"/>
    <mergeCell ref="E81:I81"/>
    <mergeCell ref="E40:I40"/>
    <mergeCell ref="E44:I44"/>
    <mergeCell ref="E77:I77"/>
    <mergeCell ref="E69:I69"/>
    <mergeCell ref="E65:J65"/>
    <mergeCell ref="E64:J64"/>
    <mergeCell ref="E68:J68"/>
    <mergeCell ref="E71:J71"/>
    <mergeCell ref="E72:I72"/>
    <mergeCell ref="E75:J75"/>
    <mergeCell ref="E73:J73"/>
    <mergeCell ref="E66:I66"/>
    <mergeCell ref="E42:I4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topLeftCell="A4" workbookViewId="0">
      <selection activeCell="L19" sqref="L19"/>
    </sheetView>
  </sheetViews>
  <sheetFormatPr defaultRowHeight="14.4" x14ac:dyDescent="0.3"/>
  <cols>
    <col min="1" max="1" width="50.88671875" customWidth="1"/>
    <col min="2" max="2" width="16.109375" customWidth="1"/>
    <col min="3" max="3" width="12.5546875" customWidth="1"/>
    <col min="4" max="4" width="11.88671875" customWidth="1"/>
    <col min="5" max="6" width="11.33203125" customWidth="1"/>
  </cols>
  <sheetData>
    <row r="1" spans="1:6" x14ac:dyDescent="0.3">
      <c r="A1" s="5" t="s">
        <v>25</v>
      </c>
      <c r="B1" s="200"/>
      <c r="C1" s="200"/>
      <c r="D1" s="200"/>
      <c r="E1" s="200"/>
      <c r="F1" s="200"/>
    </row>
    <row r="2" spans="1:6" x14ac:dyDescent="0.3">
      <c r="A2" s="436" t="s">
        <v>234</v>
      </c>
      <c r="B2" s="436"/>
      <c r="C2" s="436"/>
      <c r="D2" s="436"/>
      <c r="E2" s="436"/>
      <c r="F2" s="436"/>
    </row>
    <row r="3" spans="1:6" ht="15" thickBot="1" x14ac:dyDescent="0.35">
      <c r="A3" s="250"/>
      <c r="B3" s="250"/>
      <c r="C3" s="250"/>
      <c r="D3" s="175"/>
      <c r="E3" s="175"/>
      <c r="F3" s="175"/>
    </row>
    <row r="4" spans="1:6" ht="40.200000000000003" thickBot="1" x14ac:dyDescent="0.35">
      <c r="A4" s="221" t="s">
        <v>226</v>
      </c>
      <c r="B4" s="223" t="s">
        <v>270</v>
      </c>
      <c r="C4" s="217" t="s">
        <v>258</v>
      </c>
      <c r="D4" s="224" t="s">
        <v>287</v>
      </c>
      <c r="E4" s="222" t="s">
        <v>219</v>
      </c>
      <c r="F4" s="225" t="s">
        <v>219</v>
      </c>
    </row>
    <row r="5" spans="1:6" x14ac:dyDescent="0.3">
      <c r="A5" s="217">
        <v>1</v>
      </c>
      <c r="B5" s="217">
        <v>2</v>
      </c>
      <c r="C5" s="217">
        <v>3</v>
      </c>
      <c r="D5" s="217">
        <v>4</v>
      </c>
      <c r="E5" s="217" t="s">
        <v>145</v>
      </c>
      <c r="F5" s="217" t="s">
        <v>146</v>
      </c>
    </row>
    <row r="6" spans="1:6" x14ac:dyDescent="0.3">
      <c r="A6" s="195" t="s">
        <v>235</v>
      </c>
      <c r="B6" s="196">
        <f>B8+B12+B15+B19+B26</f>
        <v>1324457.04</v>
      </c>
      <c r="C6" s="197"/>
      <c r="D6" s="196">
        <f t="shared" ref="D6" si="0">D8+D12+D15+D19+D26</f>
        <v>1304294.6800000002</v>
      </c>
      <c r="E6" s="199">
        <f>D6/B6*100</f>
        <v>98.477688638357051</v>
      </c>
      <c r="F6" s="254">
        <f>D6/B6*100</f>
        <v>98.477688638357051</v>
      </c>
    </row>
    <row r="7" spans="1:6" x14ac:dyDescent="0.3">
      <c r="A7" s="176"/>
      <c r="B7" s="183"/>
      <c r="C7" s="184"/>
      <c r="D7" s="190"/>
      <c r="E7" s="251"/>
      <c r="F7" s="252"/>
    </row>
    <row r="8" spans="1:6" ht="18.75" customHeight="1" x14ac:dyDescent="0.3">
      <c r="A8" s="176" t="s">
        <v>232</v>
      </c>
      <c r="B8" s="189">
        <f>B9+B10</f>
        <v>27571.31</v>
      </c>
      <c r="C8" s="184"/>
      <c r="D8" s="189">
        <f t="shared" ref="D8" si="1">D9+D10</f>
        <v>26869.21</v>
      </c>
      <c r="E8" s="251">
        <f t="shared" ref="E8:E54" si="2">D8/B8*100</f>
        <v>97.453512364845921</v>
      </c>
      <c r="F8" s="252"/>
    </row>
    <row r="9" spans="1:6" ht="17.25" customHeight="1" x14ac:dyDescent="0.3">
      <c r="A9" s="178" t="s">
        <v>240</v>
      </c>
      <c r="B9" s="183">
        <v>27571.31</v>
      </c>
      <c r="C9" s="184"/>
      <c r="D9" s="190">
        <v>26869.21</v>
      </c>
      <c r="E9" s="251">
        <f t="shared" si="2"/>
        <v>97.453512364845921</v>
      </c>
      <c r="F9" s="252"/>
    </row>
    <row r="10" spans="1:6" ht="17.25" customHeight="1" x14ac:dyDescent="0.3">
      <c r="A10" s="177" t="s">
        <v>247</v>
      </c>
      <c r="B10" s="183">
        <v>0</v>
      </c>
      <c r="C10" s="184"/>
      <c r="D10" s="190">
        <v>0</v>
      </c>
      <c r="E10" s="251" t="e">
        <f t="shared" si="2"/>
        <v>#DIV/0!</v>
      </c>
      <c r="F10" s="252"/>
    </row>
    <row r="11" spans="1:6" x14ac:dyDescent="0.3">
      <c r="A11" s="177"/>
      <c r="B11" s="183"/>
      <c r="C11" s="184"/>
      <c r="D11" s="190"/>
      <c r="E11" s="251"/>
      <c r="F11" s="252"/>
    </row>
    <row r="12" spans="1:6" x14ac:dyDescent="0.3">
      <c r="A12" s="176" t="s">
        <v>233</v>
      </c>
      <c r="B12" s="189">
        <f>B13</f>
        <v>500</v>
      </c>
      <c r="C12" s="184"/>
      <c r="D12" s="189">
        <f t="shared" ref="D12" si="3">D13</f>
        <v>477.19</v>
      </c>
      <c r="E12" s="251">
        <f t="shared" si="2"/>
        <v>95.438000000000002</v>
      </c>
      <c r="F12" s="252"/>
    </row>
    <row r="13" spans="1:6" x14ac:dyDescent="0.3">
      <c r="A13" s="178" t="s">
        <v>241</v>
      </c>
      <c r="B13" s="183">
        <v>500</v>
      </c>
      <c r="C13" s="184"/>
      <c r="D13" s="190">
        <v>477.19</v>
      </c>
      <c r="E13" s="251">
        <f t="shared" si="2"/>
        <v>95.438000000000002</v>
      </c>
      <c r="F13" s="252"/>
    </row>
    <row r="14" spans="1:6" x14ac:dyDescent="0.3">
      <c r="A14" s="178"/>
      <c r="B14" s="183"/>
      <c r="C14" s="184"/>
      <c r="D14" s="190"/>
      <c r="E14" s="251"/>
      <c r="F14" s="252"/>
    </row>
    <row r="15" spans="1:6" x14ac:dyDescent="0.3">
      <c r="A15" s="181" t="s">
        <v>237</v>
      </c>
      <c r="B15" s="189">
        <f>B16+B17</f>
        <v>102289.84</v>
      </c>
      <c r="C15" s="184"/>
      <c r="D15" s="189">
        <f t="shared" ref="D15" si="4">D16+D17</f>
        <v>101930.37</v>
      </c>
      <c r="E15" s="251">
        <f t="shared" si="2"/>
        <v>99.648577023876456</v>
      </c>
      <c r="F15" s="252"/>
    </row>
    <row r="16" spans="1:6" ht="15.75" customHeight="1" x14ac:dyDescent="0.3">
      <c r="A16" s="178" t="s">
        <v>242</v>
      </c>
      <c r="B16" s="183">
        <v>102289.84</v>
      </c>
      <c r="C16" s="184"/>
      <c r="D16" s="190">
        <v>101930.37</v>
      </c>
      <c r="E16" s="251">
        <f t="shared" si="2"/>
        <v>99.648577023876456</v>
      </c>
      <c r="F16" s="252"/>
    </row>
    <row r="17" spans="1:6" x14ac:dyDescent="0.3">
      <c r="A17" s="178" t="s">
        <v>243</v>
      </c>
      <c r="B17" s="183">
        <v>0</v>
      </c>
      <c r="C17" s="184"/>
      <c r="D17" s="190">
        <v>0</v>
      </c>
      <c r="E17" s="251" t="e">
        <f t="shared" si="2"/>
        <v>#DIV/0!</v>
      </c>
      <c r="F17" s="252"/>
    </row>
    <row r="18" spans="1:6" x14ac:dyDescent="0.3">
      <c r="A18" s="178"/>
      <c r="B18" s="183"/>
      <c r="C18" s="184"/>
      <c r="D18" s="190"/>
      <c r="E18" s="251"/>
      <c r="F18" s="252"/>
    </row>
    <row r="19" spans="1:6" x14ac:dyDescent="0.3">
      <c r="A19" s="176" t="s">
        <v>238</v>
      </c>
      <c r="B19" s="189">
        <f>B20+B21+B22+B23+B24</f>
        <v>1192095.8900000001</v>
      </c>
      <c r="C19" s="184"/>
      <c r="D19" s="189">
        <f>D20+D21+D22+D23+D24</f>
        <v>1174157.9200000002</v>
      </c>
      <c r="E19" s="251">
        <f t="shared" si="2"/>
        <v>98.495257793397812</v>
      </c>
      <c r="F19" s="252"/>
    </row>
    <row r="20" spans="1:6" x14ac:dyDescent="0.3">
      <c r="A20" s="182" t="s">
        <v>244</v>
      </c>
      <c r="B20" s="183">
        <v>2052.6</v>
      </c>
      <c r="C20" s="184"/>
      <c r="D20" s="190">
        <v>2052.6</v>
      </c>
      <c r="E20" s="251">
        <f t="shared" ref="E20" si="5">D20/B20*100</f>
        <v>100</v>
      </c>
      <c r="F20" s="252"/>
    </row>
    <row r="21" spans="1:6" x14ac:dyDescent="0.3">
      <c r="A21" s="182" t="s">
        <v>279</v>
      </c>
      <c r="B21" s="183">
        <v>829.41</v>
      </c>
      <c r="C21" s="184"/>
      <c r="D21" s="190">
        <v>829.41</v>
      </c>
      <c r="E21" s="251">
        <f t="shared" si="2"/>
        <v>100</v>
      </c>
      <c r="F21" s="252"/>
    </row>
    <row r="22" spans="1:6" x14ac:dyDescent="0.3">
      <c r="A22" s="182" t="s">
        <v>245</v>
      </c>
      <c r="B22" s="183">
        <v>11087.34</v>
      </c>
      <c r="C22" s="184"/>
      <c r="D22" s="190">
        <v>11087.34</v>
      </c>
      <c r="E22" s="251">
        <f t="shared" si="2"/>
        <v>100</v>
      </c>
      <c r="F22" s="252"/>
    </row>
    <row r="23" spans="1:6" x14ac:dyDescent="0.3">
      <c r="A23" s="182" t="s">
        <v>259</v>
      </c>
      <c r="B23" s="183">
        <v>4699.9799999999996</v>
      </c>
      <c r="C23" s="184"/>
      <c r="D23" s="190">
        <v>4699.9799999999996</v>
      </c>
      <c r="E23" s="251">
        <f t="shared" si="2"/>
        <v>100</v>
      </c>
      <c r="F23" s="252"/>
    </row>
    <row r="24" spans="1:6" x14ac:dyDescent="0.3">
      <c r="A24" s="182" t="s">
        <v>249</v>
      </c>
      <c r="B24" s="183">
        <v>1173426.56</v>
      </c>
      <c r="C24" s="184"/>
      <c r="D24" s="190">
        <v>1155488.5900000001</v>
      </c>
      <c r="E24" s="251">
        <f t="shared" si="2"/>
        <v>98.471317199433429</v>
      </c>
      <c r="F24" s="252"/>
    </row>
    <row r="25" spans="1:6" x14ac:dyDescent="0.3">
      <c r="A25" s="179"/>
      <c r="B25" s="183"/>
      <c r="C25" s="184"/>
      <c r="D25" s="190"/>
      <c r="E25" s="251"/>
      <c r="F25" s="252"/>
    </row>
    <row r="26" spans="1:6" x14ac:dyDescent="0.3">
      <c r="A26" s="176" t="s">
        <v>239</v>
      </c>
      <c r="B26" s="189">
        <f>B27</f>
        <v>2000</v>
      </c>
      <c r="C26" s="184"/>
      <c r="D26" s="189">
        <f t="shared" ref="D26" si="6">D27</f>
        <v>859.99</v>
      </c>
      <c r="E26" s="251">
        <f t="shared" si="2"/>
        <v>42.999500000000005</v>
      </c>
      <c r="F26" s="252"/>
    </row>
    <row r="27" spans="1:6" x14ac:dyDescent="0.3">
      <c r="A27" s="182" t="s">
        <v>246</v>
      </c>
      <c r="B27" s="183">
        <v>2000</v>
      </c>
      <c r="C27" s="184"/>
      <c r="D27" s="190">
        <v>859.99</v>
      </c>
      <c r="E27" s="251">
        <f t="shared" si="2"/>
        <v>42.999500000000005</v>
      </c>
      <c r="F27" s="252"/>
    </row>
    <row r="28" spans="1:6" x14ac:dyDescent="0.3">
      <c r="A28" s="178"/>
      <c r="B28" s="183"/>
      <c r="C28" s="184"/>
      <c r="D28" s="190"/>
      <c r="E28" s="251"/>
      <c r="F28" s="252"/>
    </row>
    <row r="29" spans="1:6" x14ac:dyDescent="0.3">
      <c r="A29" s="195" t="s">
        <v>236</v>
      </c>
      <c r="B29" s="199">
        <f>B31+B35+B39+B44+B52</f>
        <v>1319683.47</v>
      </c>
      <c r="C29" s="198"/>
      <c r="D29" s="199">
        <f>D31+D35+D39+D44+D52</f>
        <v>1306547.93</v>
      </c>
      <c r="E29" s="253">
        <f t="shared" si="2"/>
        <v>99.004644651645137</v>
      </c>
      <c r="F29" s="254">
        <f>D29/B29*100</f>
        <v>99.004644651645137</v>
      </c>
    </row>
    <row r="30" spans="1:6" x14ac:dyDescent="0.3">
      <c r="A30" s="176"/>
      <c r="B30" s="190"/>
      <c r="C30" s="184"/>
      <c r="D30" s="190"/>
      <c r="E30" s="251"/>
      <c r="F30" s="192"/>
    </row>
    <row r="31" spans="1:6" x14ac:dyDescent="0.3">
      <c r="A31" s="176" t="s">
        <v>232</v>
      </c>
      <c r="B31" s="193">
        <f>B32+B33</f>
        <v>27571.31</v>
      </c>
      <c r="C31" s="185"/>
      <c r="D31" s="193">
        <f>D32+D33</f>
        <v>26869.21</v>
      </c>
      <c r="E31" s="251">
        <f t="shared" si="2"/>
        <v>97.453512364845921</v>
      </c>
      <c r="F31" s="192"/>
    </row>
    <row r="32" spans="1:6" x14ac:dyDescent="0.3">
      <c r="A32" s="178" t="s">
        <v>240</v>
      </c>
      <c r="B32" s="183">
        <v>27571.31</v>
      </c>
      <c r="C32" s="185"/>
      <c r="D32" s="190">
        <v>26869.21</v>
      </c>
      <c r="E32" s="251">
        <f t="shared" si="2"/>
        <v>97.453512364845921</v>
      </c>
      <c r="F32" s="192"/>
    </row>
    <row r="33" spans="1:6" x14ac:dyDescent="0.3">
      <c r="A33" s="177" t="s">
        <v>263</v>
      </c>
      <c r="B33" s="183">
        <v>0</v>
      </c>
      <c r="C33" s="185"/>
      <c r="D33" s="190">
        <v>0</v>
      </c>
      <c r="E33" s="251" t="e">
        <f t="shared" si="2"/>
        <v>#DIV/0!</v>
      </c>
      <c r="F33" s="192"/>
    </row>
    <row r="34" spans="1:6" x14ac:dyDescent="0.3">
      <c r="A34" s="177"/>
      <c r="B34" s="190"/>
      <c r="C34" s="185"/>
      <c r="D34" s="190"/>
      <c r="E34" s="251"/>
      <c r="F34" s="192"/>
    </row>
    <row r="35" spans="1:6" x14ac:dyDescent="0.3">
      <c r="A35" s="176" t="s">
        <v>233</v>
      </c>
      <c r="B35" s="193">
        <f>B36+B37</f>
        <v>555.57000000000005</v>
      </c>
      <c r="C35" s="184"/>
      <c r="D35" s="193">
        <f>D36+D37</f>
        <v>204.12</v>
      </c>
      <c r="E35" s="251">
        <f t="shared" si="2"/>
        <v>36.740644743236672</v>
      </c>
      <c r="F35" s="192"/>
    </row>
    <row r="36" spans="1:6" x14ac:dyDescent="0.3">
      <c r="A36" s="178" t="s">
        <v>241</v>
      </c>
      <c r="B36" s="190">
        <v>500</v>
      </c>
      <c r="C36" s="184"/>
      <c r="D36" s="190">
        <v>148.55000000000001</v>
      </c>
      <c r="E36" s="251">
        <f t="shared" si="2"/>
        <v>29.710000000000004</v>
      </c>
      <c r="F36" s="192"/>
    </row>
    <row r="37" spans="1:6" x14ac:dyDescent="0.3">
      <c r="A37" s="178" t="s">
        <v>248</v>
      </c>
      <c r="B37" s="190">
        <v>55.57</v>
      </c>
      <c r="C37" s="184"/>
      <c r="D37" s="190">
        <v>55.57</v>
      </c>
      <c r="E37" s="251">
        <f t="shared" si="2"/>
        <v>100</v>
      </c>
      <c r="F37" s="192"/>
    </row>
    <row r="38" spans="1:6" x14ac:dyDescent="0.3">
      <c r="A38" s="178"/>
      <c r="B38" s="190"/>
      <c r="C38" s="184"/>
      <c r="D38" s="190"/>
      <c r="E38" s="251"/>
      <c r="F38" s="192"/>
    </row>
    <row r="39" spans="1:6" x14ac:dyDescent="0.3">
      <c r="A39" s="181" t="s">
        <v>237</v>
      </c>
      <c r="B39" s="193">
        <f>B40+B41+B42</f>
        <v>102530.28</v>
      </c>
      <c r="C39" s="184"/>
      <c r="D39" s="193">
        <f>D40+D41+D42</f>
        <v>102104.79999999999</v>
      </c>
      <c r="E39" s="251">
        <f t="shared" si="2"/>
        <v>99.585020152095552</v>
      </c>
      <c r="F39" s="192"/>
    </row>
    <row r="40" spans="1:6" ht="16.5" customHeight="1" x14ac:dyDescent="0.3">
      <c r="A40" s="178" t="s">
        <v>242</v>
      </c>
      <c r="B40" s="190">
        <v>102289.84</v>
      </c>
      <c r="C40" s="184"/>
      <c r="D40" s="190">
        <v>101930.37</v>
      </c>
      <c r="E40" s="251">
        <f t="shared" si="2"/>
        <v>99.648577023876456</v>
      </c>
      <c r="F40" s="192"/>
    </row>
    <row r="41" spans="1:6" x14ac:dyDescent="0.3">
      <c r="A41" s="178" t="s">
        <v>243</v>
      </c>
      <c r="B41" s="190">
        <v>0</v>
      </c>
      <c r="C41" s="184"/>
      <c r="D41" s="190">
        <v>0</v>
      </c>
      <c r="E41" s="251" t="e">
        <f t="shared" si="2"/>
        <v>#DIV/0!</v>
      </c>
      <c r="F41" s="192"/>
    </row>
    <row r="42" spans="1:6" ht="15" customHeight="1" x14ac:dyDescent="0.3">
      <c r="A42" s="178" t="s">
        <v>252</v>
      </c>
      <c r="B42" s="190">
        <v>240.44</v>
      </c>
      <c r="C42" s="184"/>
      <c r="D42" s="190">
        <v>174.43</v>
      </c>
      <c r="E42" s="251">
        <f t="shared" si="2"/>
        <v>72.546165363500251</v>
      </c>
      <c r="F42" s="192"/>
    </row>
    <row r="43" spans="1:6" x14ac:dyDescent="0.3">
      <c r="A43" s="178"/>
      <c r="B43" s="190"/>
      <c r="C43" s="184"/>
      <c r="D43" s="190"/>
      <c r="E43" s="251"/>
      <c r="F43" s="192"/>
    </row>
    <row r="44" spans="1:6" x14ac:dyDescent="0.3">
      <c r="A44" s="176" t="s">
        <v>238</v>
      </c>
      <c r="B44" s="193">
        <f>B45+B46+B47+B48+B49+B50</f>
        <v>1186823.8600000001</v>
      </c>
      <c r="C44" s="184"/>
      <c r="D44" s="193">
        <f>D45+D46+D47+D48+D49+D50</f>
        <v>1176556.96</v>
      </c>
      <c r="E44" s="251">
        <f t="shared" si="2"/>
        <v>99.134926390846218</v>
      </c>
      <c r="F44" s="192"/>
    </row>
    <row r="45" spans="1:6" x14ac:dyDescent="0.3">
      <c r="A45" s="182" t="s">
        <v>244</v>
      </c>
      <c r="B45" s="183">
        <v>2052.6</v>
      </c>
      <c r="C45" s="184"/>
      <c r="D45" s="190">
        <v>2052.6</v>
      </c>
      <c r="E45" s="251">
        <f t="shared" si="2"/>
        <v>100</v>
      </c>
      <c r="F45" s="192"/>
    </row>
    <row r="46" spans="1:6" x14ac:dyDescent="0.3">
      <c r="A46" s="182" t="s">
        <v>279</v>
      </c>
      <c r="B46" s="183">
        <v>829.41</v>
      </c>
      <c r="C46" s="184"/>
      <c r="D46" s="190">
        <v>829.41</v>
      </c>
      <c r="E46" s="251">
        <f t="shared" si="2"/>
        <v>100</v>
      </c>
      <c r="F46" s="192"/>
    </row>
    <row r="47" spans="1:6" x14ac:dyDescent="0.3">
      <c r="A47" s="182" t="s">
        <v>245</v>
      </c>
      <c r="B47" s="183">
        <v>11087.34</v>
      </c>
      <c r="C47" s="184"/>
      <c r="D47" s="190">
        <v>11087.34</v>
      </c>
      <c r="E47" s="251">
        <f t="shared" si="2"/>
        <v>100</v>
      </c>
      <c r="F47" s="192"/>
    </row>
    <row r="48" spans="1:6" x14ac:dyDescent="0.3">
      <c r="A48" s="182" t="s">
        <v>259</v>
      </c>
      <c r="B48" s="183">
        <v>4699.9799999999996</v>
      </c>
      <c r="C48" s="184"/>
      <c r="D48" s="190">
        <v>4699.9799999999996</v>
      </c>
      <c r="E48" s="251">
        <f t="shared" si="2"/>
        <v>100</v>
      </c>
      <c r="F48" s="192"/>
    </row>
    <row r="49" spans="1:6" x14ac:dyDescent="0.3">
      <c r="A49" s="182" t="s">
        <v>249</v>
      </c>
      <c r="B49" s="190">
        <v>1168154.53</v>
      </c>
      <c r="C49" s="192"/>
      <c r="D49" s="190">
        <v>1157887.6299999999</v>
      </c>
      <c r="E49" s="251">
        <f t="shared" si="2"/>
        <v>99.121100870104911</v>
      </c>
      <c r="F49" s="192"/>
    </row>
    <row r="50" spans="1:6" x14ac:dyDescent="0.3">
      <c r="A50" s="182" t="s">
        <v>251</v>
      </c>
      <c r="B50" s="190">
        <v>0</v>
      </c>
      <c r="C50" s="192"/>
      <c r="D50" s="190">
        <v>0</v>
      </c>
      <c r="E50" s="251" t="e">
        <f t="shared" si="2"/>
        <v>#DIV/0!</v>
      </c>
      <c r="F50" s="192"/>
    </row>
    <row r="51" spans="1:6" x14ac:dyDescent="0.3">
      <c r="A51" s="179"/>
      <c r="B51" s="191"/>
      <c r="C51" s="192"/>
      <c r="D51" s="191"/>
      <c r="E51" s="251"/>
      <c r="F51" s="192"/>
    </row>
    <row r="52" spans="1:6" x14ac:dyDescent="0.3">
      <c r="A52" s="176" t="s">
        <v>239</v>
      </c>
      <c r="B52" s="193">
        <f>B53+B54</f>
        <v>2202.4499999999998</v>
      </c>
      <c r="C52" s="192"/>
      <c r="D52" s="194">
        <f>D53+D54</f>
        <v>812.84</v>
      </c>
      <c r="E52" s="251">
        <f t="shared" si="2"/>
        <v>36.906172671343278</v>
      </c>
      <c r="F52" s="192"/>
    </row>
    <row r="53" spans="1:6" x14ac:dyDescent="0.3">
      <c r="A53" s="182" t="s">
        <v>246</v>
      </c>
      <c r="B53" s="190">
        <v>2000</v>
      </c>
      <c r="C53" s="192"/>
      <c r="D53" s="351">
        <v>718.99</v>
      </c>
      <c r="E53" s="251">
        <f t="shared" si="2"/>
        <v>35.9495</v>
      </c>
      <c r="F53" s="192"/>
    </row>
    <row r="54" spans="1:6" x14ac:dyDescent="0.3">
      <c r="A54" s="182" t="s">
        <v>250</v>
      </c>
      <c r="B54" s="190">
        <v>202.45</v>
      </c>
      <c r="C54" s="192"/>
      <c r="D54" s="190">
        <v>93.85</v>
      </c>
      <c r="E54" s="251">
        <f t="shared" si="2"/>
        <v>46.357125216102737</v>
      </c>
      <c r="F54" s="192"/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4"/>
  <sheetViews>
    <sheetView topLeftCell="A4" workbookViewId="0">
      <selection activeCell="E15" sqref="E15"/>
    </sheetView>
  </sheetViews>
  <sheetFormatPr defaultRowHeight="14.4" x14ac:dyDescent="0.3"/>
  <cols>
    <col min="1" max="1" width="25.44140625" customWidth="1"/>
    <col min="2" max="2" width="15.6640625" customWidth="1"/>
    <col min="3" max="4" width="16" customWidth="1"/>
    <col min="5" max="5" width="15.33203125" customWidth="1"/>
    <col min="6" max="6" width="12.109375" customWidth="1"/>
    <col min="7" max="7" width="13.33203125" customWidth="1"/>
  </cols>
  <sheetData>
    <row r="1" spans="1:7" ht="15.6" x14ac:dyDescent="0.3">
      <c r="A1" s="437"/>
      <c r="B1" s="437"/>
      <c r="C1" s="437"/>
      <c r="D1" s="437"/>
      <c r="E1" s="437"/>
      <c r="F1" s="437"/>
      <c r="G1" s="437"/>
    </row>
    <row r="2" spans="1:7" ht="15.6" x14ac:dyDescent="0.3">
      <c r="A2" s="437" t="s">
        <v>140</v>
      </c>
      <c r="B2" s="437"/>
      <c r="C2" s="437"/>
      <c r="D2" s="437"/>
      <c r="E2" s="437"/>
      <c r="F2" s="437"/>
      <c r="G2" s="437"/>
    </row>
    <row r="3" spans="1:7" ht="15.6" x14ac:dyDescent="0.3">
      <c r="A3" s="437" t="s">
        <v>141</v>
      </c>
      <c r="B3" s="437"/>
      <c r="C3" s="437"/>
      <c r="D3" s="437"/>
      <c r="E3" s="437"/>
      <c r="F3" s="438"/>
      <c r="G3" s="438"/>
    </row>
    <row r="4" spans="1:7" ht="15.6" x14ac:dyDescent="0.3">
      <c r="A4" s="32"/>
      <c r="B4" s="32"/>
      <c r="C4" s="32"/>
      <c r="D4" s="32"/>
      <c r="E4" s="32"/>
      <c r="F4" s="33"/>
      <c r="G4" s="33"/>
    </row>
    <row r="5" spans="1:7" x14ac:dyDescent="0.3">
      <c r="A5" s="439" t="s">
        <v>142</v>
      </c>
      <c r="B5" s="439"/>
      <c r="C5" s="439"/>
      <c r="D5" s="439"/>
      <c r="E5" s="440"/>
      <c r="F5" s="440"/>
      <c r="G5" s="440"/>
    </row>
    <row r="6" spans="1:7" x14ac:dyDescent="0.3">
      <c r="A6" s="255"/>
      <c r="B6" s="255"/>
      <c r="C6" s="255"/>
      <c r="D6" s="255"/>
      <c r="E6" s="255"/>
      <c r="F6" s="256"/>
      <c r="G6" s="256"/>
    </row>
    <row r="7" spans="1:7" x14ac:dyDescent="0.3">
      <c r="A7" s="439" t="s">
        <v>143</v>
      </c>
      <c r="B7" s="439"/>
      <c r="C7" s="439"/>
      <c r="D7" s="439"/>
      <c r="E7" s="441"/>
      <c r="F7" s="441"/>
      <c r="G7" s="441"/>
    </row>
    <row r="8" spans="1:7" ht="15" thickBot="1" x14ac:dyDescent="0.35">
      <c r="A8" s="255"/>
      <c r="B8" s="255"/>
      <c r="C8" s="255"/>
      <c r="D8" s="255"/>
      <c r="E8" s="255"/>
      <c r="F8" s="256"/>
      <c r="G8" s="256"/>
    </row>
    <row r="9" spans="1:7" ht="27" thickBot="1" x14ac:dyDescent="0.35">
      <c r="A9" s="215" t="s">
        <v>216</v>
      </c>
      <c r="B9" s="218" t="s">
        <v>286</v>
      </c>
      <c r="C9" s="216" t="s">
        <v>272</v>
      </c>
      <c r="D9" s="217" t="s">
        <v>271</v>
      </c>
      <c r="E9" s="218" t="s">
        <v>287</v>
      </c>
      <c r="F9" s="215" t="s">
        <v>219</v>
      </c>
      <c r="G9" s="215" t="s">
        <v>219</v>
      </c>
    </row>
    <row r="10" spans="1:7" ht="15" thickBot="1" x14ac:dyDescent="0.35">
      <c r="A10" s="219">
        <v>1</v>
      </c>
      <c r="B10" s="219">
        <v>2</v>
      </c>
      <c r="C10" s="219">
        <v>3</v>
      </c>
      <c r="D10" s="219">
        <v>4</v>
      </c>
      <c r="E10" s="219">
        <v>5</v>
      </c>
      <c r="F10" s="219" t="s">
        <v>217</v>
      </c>
      <c r="G10" s="220" t="s">
        <v>218</v>
      </c>
    </row>
    <row r="11" spans="1:7" ht="30" customHeight="1" x14ac:dyDescent="0.3">
      <c r="A11" s="257" t="s">
        <v>147</v>
      </c>
      <c r="B11" s="258">
        <f>B12</f>
        <v>1099913.6100000001</v>
      </c>
      <c r="C11" s="258">
        <f>C12</f>
        <v>1319683.47</v>
      </c>
      <c r="D11" s="352"/>
      <c r="E11" s="258">
        <f>E12</f>
        <v>1306547.93</v>
      </c>
      <c r="F11" s="259">
        <f>SUM(E11/B11*100)</f>
        <v>118.78641359842797</v>
      </c>
      <c r="G11" s="259">
        <f>SUM(E11/C11*100)</f>
        <v>99.004644651645137</v>
      </c>
    </row>
    <row r="12" spans="1:7" ht="34.5" customHeight="1" x14ac:dyDescent="0.3">
      <c r="A12" s="260" t="s">
        <v>148</v>
      </c>
      <c r="B12" s="258">
        <f>B13</f>
        <v>1099913.6100000001</v>
      </c>
      <c r="C12" s="258">
        <f>C13</f>
        <v>1319683.47</v>
      </c>
      <c r="D12" s="352"/>
      <c r="E12" s="258">
        <f>E13</f>
        <v>1306547.93</v>
      </c>
      <c r="F12" s="259">
        <f>SUM(E12/B12*100)</f>
        <v>118.78641359842797</v>
      </c>
      <c r="G12" s="259">
        <f>SUM(E12/C12*100)</f>
        <v>99.004644651645137</v>
      </c>
    </row>
    <row r="13" spans="1:7" ht="41.25" customHeight="1" x14ac:dyDescent="0.3">
      <c r="A13" s="260" t="s">
        <v>185</v>
      </c>
      <c r="B13" s="258">
        <v>1099913.6100000001</v>
      </c>
      <c r="C13" s="258">
        <v>1319683.47</v>
      </c>
      <c r="D13" s="352"/>
      <c r="E13" s="258">
        <v>1306547.93</v>
      </c>
      <c r="F13" s="259">
        <f t="shared" ref="F13:F14" si="0">SUM(E13/B13*100)</f>
        <v>118.78641359842797</v>
      </c>
      <c r="G13" s="259">
        <f t="shared" ref="G13:G14" si="1">SUM(E13/C13*100)</f>
        <v>99.004644651645137</v>
      </c>
    </row>
    <row r="14" spans="1:7" ht="28.8" hidden="1" x14ac:dyDescent="0.3">
      <c r="A14" s="36" t="s">
        <v>149</v>
      </c>
      <c r="B14" s="35"/>
      <c r="C14" s="35">
        <v>6032.19</v>
      </c>
      <c r="D14" s="35"/>
      <c r="E14" s="34"/>
      <c r="F14" s="34" t="e">
        <f t="shared" si="0"/>
        <v>#DIV/0!</v>
      </c>
      <c r="G14" s="34">
        <f t="shared" si="1"/>
        <v>0</v>
      </c>
    </row>
  </sheetData>
  <mergeCells count="5">
    <mergeCell ref="A1:G1"/>
    <mergeCell ref="A2:G2"/>
    <mergeCell ref="A3:G3"/>
    <mergeCell ref="A5:G5"/>
    <mergeCell ref="A7:G7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sqref="A1:I1"/>
    </sheetView>
  </sheetViews>
  <sheetFormatPr defaultRowHeight="14.4" x14ac:dyDescent="0.3"/>
  <cols>
    <col min="3" max="3" width="7.109375" customWidth="1"/>
    <col min="4" max="4" width="36" customWidth="1"/>
    <col min="5" max="5" width="10" customWidth="1"/>
    <col min="8" max="8" width="10.33203125" customWidth="1"/>
    <col min="9" max="9" width="10.44140625" customWidth="1"/>
  </cols>
  <sheetData>
    <row r="1" spans="1:9" x14ac:dyDescent="0.3">
      <c r="A1" s="446" t="s">
        <v>291</v>
      </c>
      <c r="B1" s="446"/>
      <c r="C1" s="446"/>
      <c r="D1" s="446"/>
      <c r="E1" s="446"/>
      <c r="F1" s="446"/>
      <c r="G1" s="446"/>
      <c r="H1" s="446"/>
      <c r="I1" s="446"/>
    </row>
    <row r="2" spans="1:9" x14ac:dyDescent="0.3">
      <c r="A2" s="442" t="s">
        <v>141</v>
      </c>
      <c r="B2" s="442"/>
      <c r="C2" s="442"/>
      <c r="D2" s="442"/>
      <c r="E2" s="442"/>
      <c r="F2" s="442"/>
      <c r="G2" s="442"/>
      <c r="H2" s="443"/>
      <c r="I2" s="443"/>
    </row>
    <row r="3" spans="1:9" x14ac:dyDescent="0.3">
      <c r="A3" s="261"/>
      <c r="B3" s="261"/>
      <c r="C3" s="261"/>
      <c r="D3" s="261"/>
      <c r="E3" s="261"/>
      <c r="F3" s="261"/>
      <c r="G3" s="261"/>
      <c r="H3" s="262"/>
      <c r="I3" s="262"/>
    </row>
    <row r="4" spans="1:9" x14ac:dyDescent="0.3">
      <c r="A4" s="442" t="s">
        <v>178</v>
      </c>
      <c r="B4" s="444"/>
      <c r="C4" s="444"/>
      <c r="D4" s="444"/>
      <c r="E4" s="444"/>
      <c r="F4" s="444"/>
      <c r="G4" s="444"/>
      <c r="H4" s="444"/>
      <c r="I4" s="444"/>
    </row>
    <row r="5" spans="1:9" ht="41.25" customHeight="1" x14ac:dyDescent="0.3">
      <c r="A5" s="263" t="s">
        <v>158</v>
      </c>
      <c r="B5" s="263" t="s">
        <v>159</v>
      </c>
      <c r="C5" s="263" t="s">
        <v>160</v>
      </c>
      <c r="D5" s="263" t="s">
        <v>161</v>
      </c>
      <c r="E5" s="263" t="s">
        <v>162</v>
      </c>
      <c r="F5" s="263" t="s">
        <v>163</v>
      </c>
      <c r="G5" s="263" t="s">
        <v>164</v>
      </c>
      <c r="H5" s="263" t="s">
        <v>144</v>
      </c>
      <c r="I5" s="263" t="s">
        <v>144</v>
      </c>
    </row>
    <row r="6" spans="1:9" ht="15.75" customHeight="1" x14ac:dyDescent="0.3">
      <c r="A6" s="445">
        <v>1</v>
      </c>
      <c r="B6" s="445"/>
      <c r="C6" s="445"/>
      <c r="D6" s="445"/>
      <c r="E6" s="264">
        <v>2</v>
      </c>
      <c r="F6" s="264">
        <v>3</v>
      </c>
      <c r="G6" s="264">
        <v>4</v>
      </c>
      <c r="H6" s="264" t="s">
        <v>145</v>
      </c>
      <c r="I6" s="264" t="s">
        <v>146</v>
      </c>
    </row>
    <row r="7" spans="1:9" ht="14.25" customHeight="1" x14ac:dyDescent="0.3">
      <c r="A7" s="265">
        <v>8</v>
      </c>
      <c r="B7" s="266"/>
      <c r="C7" s="266"/>
      <c r="D7" s="266" t="s">
        <v>165</v>
      </c>
      <c r="E7" s="267">
        <v>0</v>
      </c>
      <c r="F7" s="267">
        <v>0</v>
      </c>
      <c r="G7" s="267">
        <v>0</v>
      </c>
      <c r="H7" s="268" t="e">
        <v>#DIV/0!</v>
      </c>
      <c r="I7" s="268" t="e">
        <v>#DIV/0!</v>
      </c>
    </row>
    <row r="8" spans="1:9" x14ac:dyDescent="0.3">
      <c r="A8" s="269"/>
      <c r="B8" s="270">
        <v>84</v>
      </c>
      <c r="C8" s="271"/>
      <c r="D8" s="272" t="s">
        <v>166</v>
      </c>
      <c r="E8" s="273">
        <v>0</v>
      </c>
      <c r="F8" s="273"/>
      <c r="G8" s="273">
        <v>0</v>
      </c>
      <c r="H8" s="274" t="e">
        <v>#DIV/0!</v>
      </c>
      <c r="I8" s="274" t="e">
        <v>#DIV/0!</v>
      </c>
    </row>
    <row r="9" spans="1:9" ht="14.25" customHeight="1" x14ac:dyDescent="0.3">
      <c r="A9" s="269"/>
      <c r="B9" s="275" t="s">
        <v>167</v>
      </c>
      <c r="C9" s="276"/>
      <c r="D9" s="277" t="s">
        <v>168</v>
      </c>
      <c r="E9" s="278">
        <v>0</v>
      </c>
      <c r="F9" s="278"/>
      <c r="G9" s="278">
        <v>0</v>
      </c>
      <c r="H9" s="274" t="e">
        <v>#DIV/0!</v>
      </c>
      <c r="I9" s="274" t="e">
        <v>#DIV/0!</v>
      </c>
    </row>
    <row r="10" spans="1:9" ht="30.75" customHeight="1" x14ac:dyDescent="0.3">
      <c r="A10" s="279"/>
      <c r="B10" s="280">
        <v>8422</v>
      </c>
      <c r="C10" s="281"/>
      <c r="D10" s="282" t="s">
        <v>169</v>
      </c>
      <c r="E10" s="283">
        <v>0</v>
      </c>
      <c r="F10" s="283">
        <v>0</v>
      </c>
      <c r="G10" s="284">
        <v>0</v>
      </c>
      <c r="H10" s="285" t="e">
        <v>#DIV/0!</v>
      </c>
      <c r="I10" s="274" t="e">
        <v>#DIV/0!</v>
      </c>
    </row>
    <row r="11" spans="1:9" ht="15.75" customHeight="1" x14ac:dyDescent="0.3">
      <c r="A11" s="286"/>
      <c r="B11" s="287"/>
      <c r="C11" s="288">
        <v>81</v>
      </c>
      <c r="D11" s="289" t="s">
        <v>170</v>
      </c>
      <c r="E11" s="290">
        <v>0</v>
      </c>
      <c r="F11" s="290">
        <v>0</v>
      </c>
      <c r="G11" s="290">
        <v>0</v>
      </c>
      <c r="H11" s="274" t="e">
        <v>#DIV/0!</v>
      </c>
      <c r="I11" s="274" t="e">
        <v>#DIV/0!</v>
      </c>
    </row>
    <row r="12" spans="1:9" ht="30" customHeight="1" x14ac:dyDescent="0.3">
      <c r="A12" s="291">
        <v>5</v>
      </c>
      <c r="B12" s="292"/>
      <c r="C12" s="293"/>
      <c r="D12" s="294" t="s">
        <v>171</v>
      </c>
      <c r="E12" s="295">
        <v>0</v>
      </c>
      <c r="F12" s="295">
        <v>0</v>
      </c>
      <c r="G12" s="295">
        <v>0</v>
      </c>
      <c r="H12" s="268" t="e">
        <v>#DIV/0!</v>
      </c>
      <c r="I12" s="268" t="e">
        <v>#DIV/0!</v>
      </c>
    </row>
    <row r="13" spans="1:9" ht="33" customHeight="1" x14ac:dyDescent="0.3">
      <c r="A13" s="296"/>
      <c r="B13" s="296">
        <v>54</v>
      </c>
      <c r="C13" s="297"/>
      <c r="D13" s="298" t="s">
        <v>172</v>
      </c>
      <c r="E13" s="299">
        <v>0</v>
      </c>
      <c r="F13" s="299"/>
      <c r="G13" s="299">
        <v>0</v>
      </c>
      <c r="H13" s="274" t="e">
        <v>#DIV/0!</v>
      </c>
      <c r="I13" s="274" t="e">
        <v>#DIV/0!</v>
      </c>
    </row>
    <row r="14" spans="1:9" ht="61.5" customHeight="1" x14ac:dyDescent="0.3">
      <c r="A14" s="296"/>
      <c r="B14" s="296" t="s">
        <v>173</v>
      </c>
      <c r="C14" s="297"/>
      <c r="D14" s="299" t="s">
        <v>174</v>
      </c>
      <c r="E14" s="299">
        <v>0</v>
      </c>
      <c r="F14" s="299"/>
      <c r="G14" s="299">
        <v>0</v>
      </c>
      <c r="H14" s="274" t="e">
        <v>#DIV/0!</v>
      </c>
      <c r="I14" s="274" t="e">
        <v>#DIV/0!</v>
      </c>
    </row>
    <row r="15" spans="1:9" ht="47.25" customHeight="1" x14ac:dyDescent="0.3">
      <c r="A15" s="300"/>
      <c r="B15" s="300" t="s">
        <v>175</v>
      </c>
      <c r="C15" s="301"/>
      <c r="D15" s="302" t="s">
        <v>176</v>
      </c>
      <c r="E15" s="302">
        <v>0</v>
      </c>
      <c r="F15" s="302">
        <v>0</v>
      </c>
      <c r="G15" s="303">
        <v>0</v>
      </c>
      <c r="H15" s="274" t="e">
        <v>#DIV/0!</v>
      </c>
      <c r="I15" s="274" t="e">
        <v>#DIV/0!</v>
      </c>
    </row>
    <row r="16" spans="1:9" x14ac:dyDescent="0.3">
      <c r="A16" s="286"/>
      <c r="B16" s="287"/>
      <c r="C16" s="288">
        <v>11</v>
      </c>
      <c r="D16" s="289" t="s">
        <v>177</v>
      </c>
      <c r="E16" s="290">
        <v>0</v>
      </c>
      <c r="F16" s="290">
        <v>0</v>
      </c>
      <c r="G16" s="290">
        <v>0</v>
      </c>
      <c r="H16" s="274" t="e">
        <v>#DIV/0!</v>
      </c>
      <c r="I16" s="274" t="e">
        <v>#DIV/0!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5"/>
  <sheetViews>
    <sheetView tabSelected="1" workbookViewId="0">
      <selection activeCell="E41" sqref="E41"/>
    </sheetView>
  </sheetViews>
  <sheetFormatPr defaultRowHeight="14.4" x14ac:dyDescent="0.3"/>
  <cols>
    <col min="1" max="1" width="13.44140625" customWidth="1"/>
    <col min="2" max="2" width="85.5546875" customWidth="1"/>
    <col min="3" max="3" width="15.88671875" customWidth="1"/>
    <col min="4" max="4" width="12.44140625" customWidth="1"/>
    <col min="5" max="5" width="11.6640625" customWidth="1"/>
    <col min="6" max="6" width="11" customWidth="1"/>
    <col min="7" max="7" width="14.109375" hidden="1" customWidth="1"/>
  </cols>
  <sheetData>
    <row r="1" spans="1:7" x14ac:dyDescent="0.3">
      <c r="A1" s="447" t="s">
        <v>157</v>
      </c>
      <c r="B1" s="447"/>
      <c r="C1" s="200"/>
      <c r="D1" s="200"/>
      <c r="E1" s="200"/>
      <c r="F1" s="200"/>
      <c r="G1" s="200"/>
    </row>
    <row r="2" spans="1:7" x14ac:dyDescent="0.3">
      <c r="A2" s="200" t="s">
        <v>265</v>
      </c>
      <c r="B2" s="200"/>
      <c r="C2" s="200"/>
      <c r="D2" s="200"/>
      <c r="E2" s="200"/>
      <c r="F2" s="200"/>
      <c r="G2" s="200"/>
    </row>
    <row r="3" spans="1:7" x14ac:dyDescent="0.3">
      <c r="A3" s="200" t="s">
        <v>186</v>
      </c>
      <c r="B3" s="200"/>
      <c r="C3" s="200"/>
      <c r="D3" s="200"/>
      <c r="E3" s="200"/>
      <c r="F3" s="200"/>
      <c r="G3" s="200"/>
    </row>
    <row r="4" spans="1:7" x14ac:dyDescent="0.3">
      <c r="A4" s="200" t="s">
        <v>187</v>
      </c>
      <c r="B4" s="200" t="s">
        <v>188</v>
      </c>
      <c r="C4" s="200"/>
      <c r="D4" s="200"/>
      <c r="E4" s="200"/>
      <c r="F4" s="200"/>
      <c r="G4" s="200"/>
    </row>
    <row r="5" spans="1:7" x14ac:dyDescent="0.3">
      <c r="A5" s="449" t="s">
        <v>292</v>
      </c>
      <c r="B5" s="449"/>
      <c r="C5" s="449"/>
      <c r="D5" s="449"/>
      <c r="E5" s="449"/>
      <c r="F5" s="449"/>
      <c r="G5" s="449"/>
    </row>
    <row r="6" spans="1:7" ht="39.6" x14ac:dyDescent="0.3">
      <c r="A6" s="226"/>
      <c r="B6" s="227" t="s">
        <v>87</v>
      </c>
      <c r="C6" s="227" t="s">
        <v>273</v>
      </c>
      <c r="D6" s="227" t="s">
        <v>274</v>
      </c>
      <c r="E6" s="227" t="s">
        <v>293</v>
      </c>
      <c r="F6" s="227" t="s">
        <v>133</v>
      </c>
      <c r="G6" s="200"/>
    </row>
    <row r="7" spans="1:7" ht="18.75" customHeight="1" x14ac:dyDescent="0.3">
      <c r="A7" s="228"/>
      <c r="B7" s="229">
        <v>1</v>
      </c>
      <c r="C7" s="227">
        <v>2</v>
      </c>
      <c r="D7" s="229">
        <v>3</v>
      </c>
      <c r="E7" s="230">
        <v>4</v>
      </c>
      <c r="F7" s="227" t="s">
        <v>145</v>
      </c>
      <c r="G7" s="200"/>
    </row>
    <row r="8" spans="1:7" x14ac:dyDescent="0.3">
      <c r="A8" s="231"/>
      <c r="B8" s="232" t="s">
        <v>88</v>
      </c>
      <c r="C8" s="234">
        <f t="shared" ref="C8" si="0">C9+C15+C24+C30+C35+C41+C48+C54</f>
        <v>1324457.04</v>
      </c>
      <c r="D8" s="234"/>
      <c r="E8" s="234">
        <f>E9+E15+E24+E30+E35+E41+E48+E54</f>
        <v>1304294.68</v>
      </c>
      <c r="F8" s="233">
        <f>(E8/C8)*100</f>
        <v>98.477688638357037</v>
      </c>
      <c r="G8" s="200"/>
    </row>
    <row r="9" spans="1:7" x14ac:dyDescent="0.3">
      <c r="A9" s="448" t="s">
        <v>132</v>
      </c>
      <c r="B9" s="448"/>
      <c r="C9" s="235">
        <f>SUM(C11)</f>
        <v>27571.31</v>
      </c>
      <c r="D9" s="235"/>
      <c r="E9" s="235">
        <f t="shared" ref="E9" si="1">SUM(E11)</f>
        <v>26869.21</v>
      </c>
      <c r="F9" s="248">
        <f t="shared" ref="F9:F14" si="2">(E9/C9)*100</f>
        <v>97.453512364845921</v>
      </c>
      <c r="G9" s="200"/>
    </row>
    <row r="10" spans="1:7" x14ac:dyDescent="0.3">
      <c r="A10" s="238">
        <v>6</v>
      </c>
      <c r="B10" s="239" t="s">
        <v>90</v>
      </c>
      <c r="C10" s="240">
        <f>C11</f>
        <v>27571.31</v>
      </c>
      <c r="D10" s="237"/>
      <c r="E10" s="240">
        <f>E11</f>
        <v>26869.21</v>
      </c>
      <c r="F10" s="247">
        <f t="shared" si="2"/>
        <v>97.453512364845921</v>
      </c>
      <c r="G10" s="200"/>
    </row>
    <row r="11" spans="1:7" x14ac:dyDescent="0.3">
      <c r="A11" s="238">
        <v>67</v>
      </c>
      <c r="B11" s="239" t="s">
        <v>95</v>
      </c>
      <c r="C11" s="240">
        <f>C12</f>
        <v>27571.31</v>
      </c>
      <c r="D11" s="237"/>
      <c r="E11" s="240">
        <f>E12</f>
        <v>26869.21</v>
      </c>
      <c r="F11" s="247">
        <f t="shared" si="2"/>
        <v>97.453512364845921</v>
      </c>
      <c r="G11" s="200"/>
    </row>
    <row r="12" spans="1:7" x14ac:dyDescent="0.3">
      <c r="A12" s="238">
        <v>671</v>
      </c>
      <c r="B12" s="191" t="s">
        <v>96</v>
      </c>
      <c r="C12" s="240">
        <f>SUM(C13:C14)</f>
        <v>27571.31</v>
      </c>
      <c r="D12" s="237"/>
      <c r="E12" s="240">
        <f>E13+E14</f>
        <v>26869.21</v>
      </c>
      <c r="F12" s="247">
        <f t="shared" si="2"/>
        <v>97.453512364845921</v>
      </c>
      <c r="G12" s="200"/>
    </row>
    <row r="13" spans="1:7" x14ac:dyDescent="0.3">
      <c r="A13" s="238">
        <v>6711</v>
      </c>
      <c r="B13" s="191" t="s">
        <v>97</v>
      </c>
      <c r="C13" s="241">
        <v>26471.31</v>
      </c>
      <c r="D13" s="242"/>
      <c r="E13" s="190">
        <v>25769.279999999999</v>
      </c>
      <c r="F13" s="247">
        <f t="shared" si="2"/>
        <v>97.347958978985162</v>
      </c>
      <c r="G13" s="200"/>
    </row>
    <row r="14" spans="1:7" x14ac:dyDescent="0.3">
      <c r="A14" s="191">
        <v>6712</v>
      </c>
      <c r="B14" s="191" t="s">
        <v>98</v>
      </c>
      <c r="C14" s="190">
        <v>1100</v>
      </c>
      <c r="D14" s="237"/>
      <c r="E14" s="190">
        <v>1099.93</v>
      </c>
      <c r="F14" s="247">
        <f t="shared" si="2"/>
        <v>99.993636363636369</v>
      </c>
      <c r="G14" s="200"/>
    </row>
    <row r="15" spans="1:7" x14ac:dyDescent="0.3">
      <c r="A15" s="448" t="s">
        <v>89</v>
      </c>
      <c r="B15" s="448"/>
      <c r="C15" s="235">
        <f>SUM(C16:C16)</f>
        <v>500</v>
      </c>
      <c r="D15" s="235"/>
      <c r="E15" s="235">
        <f>E16</f>
        <v>477.19</v>
      </c>
      <c r="F15" s="236">
        <f t="shared" ref="F15:F59" si="3">(E15/C15)*100</f>
        <v>95.438000000000002</v>
      </c>
      <c r="G15" s="200"/>
    </row>
    <row r="16" spans="1:7" x14ac:dyDescent="0.3">
      <c r="A16" s="191">
        <v>6</v>
      </c>
      <c r="B16" s="191" t="s">
        <v>90</v>
      </c>
      <c r="C16" s="190">
        <f>C17+C20</f>
        <v>500</v>
      </c>
      <c r="D16" s="237"/>
      <c r="E16" s="190">
        <f>E17+E20</f>
        <v>477.19</v>
      </c>
      <c r="F16" s="247">
        <f t="shared" si="3"/>
        <v>95.438000000000002</v>
      </c>
      <c r="G16" s="200"/>
    </row>
    <row r="17" spans="1:7" x14ac:dyDescent="0.3">
      <c r="A17" s="191">
        <v>64</v>
      </c>
      <c r="B17" s="191" t="s">
        <v>91</v>
      </c>
      <c r="C17" s="190">
        <v>1</v>
      </c>
      <c r="D17" s="237"/>
      <c r="E17" s="190">
        <f>E18</f>
        <v>0.04</v>
      </c>
      <c r="F17" s="247">
        <f t="shared" si="3"/>
        <v>4</v>
      </c>
      <c r="G17" s="200"/>
    </row>
    <row r="18" spans="1:7" x14ac:dyDescent="0.3">
      <c r="A18" s="191">
        <v>641</v>
      </c>
      <c r="B18" s="191" t="s">
        <v>92</v>
      </c>
      <c r="C18" s="190">
        <v>0</v>
      </c>
      <c r="D18" s="237"/>
      <c r="E18" s="190">
        <f>E19</f>
        <v>0.04</v>
      </c>
      <c r="F18" s="247" t="e">
        <f t="shared" si="3"/>
        <v>#DIV/0!</v>
      </c>
      <c r="G18" s="200"/>
    </row>
    <row r="19" spans="1:7" x14ac:dyDescent="0.3">
      <c r="A19" s="191">
        <v>6413</v>
      </c>
      <c r="B19" s="191" t="s">
        <v>93</v>
      </c>
      <c r="C19" s="190">
        <v>0</v>
      </c>
      <c r="D19" s="237"/>
      <c r="E19" s="190">
        <v>0.04</v>
      </c>
      <c r="F19" s="247" t="e">
        <f t="shared" si="3"/>
        <v>#DIV/0!</v>
      </c>
      <c r="G19" s="200"/>
    </row>
    <row r="20" spans="1:7" x14ac:dyDescent="0.3">
      <c r="A20" s="191">
        <v>66</v>
      </c>
      <c r="B20" s="191" t="s">
        <v>79</v>
      </c>
      <c r="C20" s="190">
        <f>C21</f>
        <v>499</v>
      </c>
      <c r="D20" s="237"/>
      <c r="E20" s="190">
        <f>E21</f>
        <v>477.15</v>
      </c>
      <c r="F20" s="247">
        <f t="shared" si="3"/>
        <v>95.62124248496994</v>
      </c>
      <c r="G20" s="200"/>
    </row>
    <row r="21" spans="1:7" x14ac:dyDescent="0.3">
      <c r="A21" s="191">
        <v>661</v>
      </c>
      <c r="B21" s="191" t="s">
        <v>79</v>
      </c>
      <c r="C21" s="190">
        <v>499</v>
      </c>
      <c r="D21" s="237"/>
      <c r="E21" s="190">
        <f>E23+E22</f>
        <v>477.15</v>
      </c>
      <c r="F21" s="247">
        <f t="shared" si="3"/>
        <v>95.62124248496994</v>
      </c>
      <c r="G21" s="200"/>
    </row>
    <row r="22" spans="1:7" x14ac:dyDescent="0.3">
      <c r="A22" s="191">
        <v>6614</v>
      </c>
      <c r="B22" s="191" t="s">
        <v>135</v>
      </c>
      <c r="C22" s="190">
        <v>0</v>
      </c>
      <c r="D22" s="237"/>
      <c r="E22" s="190">
        <v>253.15</v>
      </c>
      <c r="F22" s="247" t="e">
        <f t="shared" ref="F22" si="4">(E22/C22)*100</f>
        <v>#DIV/0!</v>
      </c>
      <c r="G22" s="200"/>
    </row>
    <row r="23" spans="1:7" x14ac:dyDescent="0.3">
      <c r="A23" s="191">
        <v>6615</v>
      </c>
      <c r="B23" s="191" t="s">
        <v>294</v>
      </c>
      <c r="C23" s="190">
        <v>0</v>
      </c>
      <c r="D23" s="237"/>
      <c r="E23" s="190">
        <v>224</v>
      </c>
      <c r="F23" s="247" t="e">
        <f t="shared" si="3"/>
        <v>#DIV/0!</v>
      </c>
      <c r="G23" s="200"/>
    </row>
    <row r="24" spans="1:7" x14ac:dyDescent="0.3">
      <c r="A24" s="448" t="s">
        <v>94</v>
      </c>
      <c r="B24" s="448"/>
      <c r="C24" s="235">
        <f>SUM(C26)</f>
        <v>102289.84</v>
      </c>
      <c r="D24" s="235"/>
      <c r="E24" s="235">
        <f t="shared" ref="E24" si="5">SUM(E26)</f>
        <v>101930.37</v>
      </c>
      <c r="F24" s="248">
        <f t="shared" ref="F24:F29" si="6">(E24/C24)*100</f>
        <v>99.648577023876456</v>
      </c>
      <c r="G24" s="200"/>
    </row>
    <row r="25" spans="1:7" x14ac:dyDescent="0.3">
      <c r="A25" s="238">
        <v>6</v>
      </c>
      <c r="B25" s="239" t="s">
        <v>90</v>
      </c>
      <c r="C25" s="240">
        <f>C26</f>
        <v>102289.84</v>
      </c>
      <c r="D25" s="237"/>
      <c r="E25" s="240">
        <f>E26</f>
        <v>101930.37</v>
      </c>
      <c r="F25" s="247">
        <f t="shared" si="6"/>
        <v>99.648577023876456</v>
      </c>
      <c r="G25" s="200"/>
    </row>
    <row r="26" spans="1:7" x14ac:dyDescent="0.3">
      <c r="A26" s="238">
        <v>67</v>
      </c>
      <c r="B26" s="239" t="s">
        <v>95</v>
      </c>
      <c r="C26" s="240">
        <f>C27</f>
        <v>102289.84</v>
      </c>
      <c r="D26" s="237"/>
      <c r="E26" s="240">
        <f>E27</f>
        <v>101930.37</v>
      </c>
      <c r="F26" s="247">
        <f t="shared" si="6"/>
        <v>99.648577023876456</v>
      </c>
      <c r="G26" s="200"/>
    </row>
    <row r="27" spans="1:7" x14ac:dyDescent="0.3">
      <c r="A27" s="238">
        <v>671</v>
      </c>
      <c r="B27" s="191" t="s">
        <v>96</v>
      </c>
      <c r="C27" s="240">
        <f>SUM(C28:C29)</f>
        <v>102289.84</v>
      </c>
      <c r="D27" s="237"/>
      <c r="E27" s="240">
        <f>E28+E29</f>
        <v>101930.37</v>
      </c>
      <c r="F27" s="247">
        <f t="shared" si="6"/>
        <v>99.648577023876456</v>
      </c>
      <c r="G27" s="200"/>
    </row>
    <row r="28" spans="1:7" x14ac:dyDescent="0.3">
      <c r="A28" s="238">
        <v>6711</v>
      </c>
      <c r="B28" s="191" t="s">
        <v>97</v>
      </c>
      <c r="C28" s="241">
        <v>87271.09</v>
      </c>
      <c r="D28" s="242"/>
      <c r="E28" s="190">
        <v>86911.62</v>
      </c>
      <c r="F28" s="247">
        <f t="shared" si="6"/>
        <v>99.588099564242867</v>
      </c>
      <c r="G28" s="200"/>
    </row>
    <row r="29" spans="1:7" x14ac:dyDescent="0.3">
      <c r="A29" s="191">
        <v>6712</v>
      </c>
      <c r="B29" s="191" t="s">
        <v>98</v>
      </c>
      <c r="C29" s="190">
        <v>15018.75</v>
      </c>
      <c r="D29" s="237"/>
      <c r="E29" s="190">
        <v>15018.75</v>
      </c>
      <c r="F29" s="247">
        <f t="shared" si="6"/>
        <v>100</v>
      </c>
      <c r="G29" s="200"/>
    </row>
    <row r="30" spans="1:7" x14ac:dyDescent="0.3">
      <c r="A30" s="448" t="s">
        <v>99</v>
      </c>
      <c r="B30" s="448"/>
      <c r="C30" s="235">
        <f t="shared" ref="C30:E32" si="7">C31</f>
        <v>0</v>
      </c>
      <c r="D30" s="235"/>
      <c r="E30" s="235">
        <f t="shared" si="7"/>
        <v>0</v>
      </c>
      <c r="F30" s="248" t="e">
        <f>(E30/C30)*100</f>
        <v>#DIV/0!</v>
      </c>
      <c r="G30" s="200"/>
    </row>
    <row r="31" spans="1:7" x14ac:dyDescent="0.3">
      <c r="A31" s="191">
        <v>6</v>
      </c>
      <c r="B31" s="191" t="s">
        <v>90</v>
      </c>
      <c r="C31" s="190">
        <f t="shared" si="7"/>
        <v>0</v>
      </c>
      <c r="D31" s="237"/>
      <c r="E31" s="190">
        <f t="shared" si="7"/>
        <v>0</v>
      </c>
      <c r="F31" s="247" t="e">
        <f t="shared" ref="F31:F34" si="8">(E31/C31)*100</f>
        <v>#DIV/0!</v>
      </c>
      <c r="G31" s="200"/>
    </row>
    <row r="32" spans="1:7" x14ac:dyDescent="0.3">
      <c r="A32" s="191">
        <v>65</v>
      </c>
      <c r="B32" s="191" t="s">
        <v>100</v>
      </c>
      <c r="C32" s="190">
        <v>0</v>
      </c>
      <c r="D32" s="237"/>
      <c r="E32" s="190">
        <f t="shared" si="7"/>
        <v>0</v>
      </c>
      <c r="F32" s="247" t="e">
        <f t="shared" si="8"/>
        <v>#DIV/0!</v>
      </c>
      <c r="G32" s="200"/>
    </row>
    <row r="33" spans="1:7" x14ac:dyDescent="0.3">
      <c r="A33" s="191">
        <v>652</v>
      </c>
      <c r="B33" s="191" t="s">
        <v>101</v>
      </c>
      <c r="C33" s="190">
        <f>C34</f>
        <v>0</v>
      </c>
      <c r="D33" s="237"/>
      <c r="E33" s="190">
        <f>E34</f>
        <v>0</v>
      </c>
      <c r="F33" s="247" t="e">
        <f t="shared" si="8"/>
        <v>#DIV/0!</v>
      </c>
      <c r="G33" s="200"/>
    </row>
    <row r="34" spans="1:7" x14ac:dyDescent="0.3">
      <c r="A34" s="191">
        <v>6526</v>
      </c>
      <c r="B34" s="191" t="s">
        <v>102</v>
      </c>
      <c r="C34" s="190">
        <v>0</v>
      </c>
      <c r="D34" s="237"/>
      <c r="E34" s="190">
        <v>0</v>
      </c>
      <c r="F34" s="247" t="e">
        <f t="shared" si="8"/>
        <v>#DIV/0!</v>
      </c>
      <c r="G34" s="200"/>
    </row>
    <row r="35" spans="1:7" x14ac:dyDescent="0.3">
      <c r="A35" s="448" t="s">
        <v>103</v>
      </c>
      <c r="B35" s="448"/>
      <c r="C35" s="235">
        <f>SUM(C36:C36)</f>
        <v>1173426.56</v>
      </c>
      <c r="D35" s="235"/>
      <c r="E35" s="235">
        <f>SUM(E36:E36)</f>
        <v>1155488.5899999999</v>
      </c>
      <c r="F35" s="248">
        <f t="shared" si="3"/>
        <v>98.4713171994334</v>
      </c>
      <c r="G35" s="200"/>
    </row>
    <row r="36" spans="1:7" x14ac:dyDescent="0.3">
      <c r="A36" s="191">
        <v>6</v>
      </c>
      <c r="B36" s="191" t="s">
        <v>90</v>
      </c>
      <c r="C36" s="190">
        <f>C37</f>
        <v>1173426.56</v>
      </c>
      <c r="D36" s="237"/>
      <c r="E36" s="190">
        <f>E37</f>
        <v>1155488.5899999999</v>
      </c>
      <c r="F36" s="247">
        <f t="shared" si="3"/>
        <v>98.4713171994334</v>
      </c>
      <c r="G36" s="200"/>
    </row>
    <row r="37" spans="1:7" x14ac:dyDescent="0.3">
      <c r="A37" s="191">
        <v>63</v>
      </c>
      <c r="B37" s="191" t="s">
        <v>104</v>
      </c>
      <c r="C37" s="190">
        <f>C38</f>
        <v>1173426.56</v>
      </c>
      <c r="D37" s="237"/>
      <c r="E37" s="190">
        <f t="shared" ref="E37" si="9">E38</f>
        <v>1155488.5899999999</v>
      </c>
      <c r="F37" s="247">
        <f t="shared" si="3"/>
        <v>98.4713171994334</v>
      </c>
      <c r="G37" s="200"/>
    </row>
    <row r="38" spans="1:7" x14ac:dyDescent="0.3">
      <c r="A38" s="191">
        <v>636</v>
      </c>
      <c r="B38" s="191" t="s">
        <v>105</v>
      </c>
      <c r="C38" s="190">
        <f>C39+C40</f>
        <v>1173426.56</v>
      </c>
      <c r="D38" s="237"/>
      <c r="E38" s="190">
        <f>E39+E40</f>
        <v>1155488.5899999999</v>
      </c>
      <c r="F38" s="247">
        <f t="shared" si="3"/>
        <v>98.4713171994334</v>
      </c>
      <c r="G38" s="200"/>
    </row>
    <row r="39" spans="1:7" x14ac:dyDescent="0.3">
      <c r="A39" s="191">
        <v>6361</v>
      </c>
      <c r="B39" s="191" t="s">
        <v>106</v>
      </c>
      <c r="C39" s="190">
        <v>1163426.56</v>
      </c>
      <c r="D39" s="237"/>
      <c r="E39" s="190">
        <v>1138281.46</v>
      </c>
      <c r="F39" s="247">
        <f t="shared" si="3"/>
        <v>97.838703286952637</v>
      </c>
      <c r="G39" s="200"/>
    </row>
    <row r="40" spans="1:7" x14ac:dyDescent="0.3">
      <c r="A40" s="191">
        <v>6362</v>
      </c>
      <c r="B40" s="191" t="s">
        <v>107</v>
      </c>
      <c r="C40" s="190">
        <v>10000</v>
      </c>
      <c r="D40" s="237"/>
      <c r="E40" s="190">
        <v>17207.13</v>
      </c>
      <c r="F40" s="247">
        <f t="shared" si="3"/>
        <v>172.07130000000001</v>
      </c>
      <c r="G40" s="200"/>
    </row>
    <row r="41" spans="1:7" x14ac:dyDescent="0.3">
      <c r="A41" s="448" t="s">
        <v>302</v>
      </c>
      <c r="B41" s="448"/>
      <c r="C41" s="235">
        <f>SUM(C42:C42)</f>
        <v>2882.01</v>
      </c>
      <c r="D41" s="235"/>
      <c r="E41" s="235">
        <f>SUM(E42:E42)</f>
        <v>2882.01</v>
      </c>
      <c r="F41" s="248">
        <f t="shared" ref="F41:F47" si="10">(E41/C41)*100</f>
        <v>100</v>
      </c>
      <c r="G41" s="200"/>
    </row>
    <row r="42" spans="1:7" x14ac:dyDescent="0.3">
      <c r="A42" s="191">
        <v>6</v>
      </c>
      <c r="B42" s="191" t="s">
        <v>90</v>
      </c>
      <c r="C42" s="190">
        <f>C43</f>
        <v>2882.01</v>
      </c>
      <c r="D42" s="237"/>
      <c r="E42" s="190">
        <f>E43</f>
        <v>2882.01</v>
      </c>
      <c r="F42" s="249">
        <f t="shared" si="10"/>
        <v>100</v>
      </c>
      <c r="G42" s="200"/>
    </row>
    <row r="43" spans="1:7" x14ac:dyDescent="0.3">
      <c r="A43" s="191">
        <v>63</v>
      </c>
      <c r="B43" s="191" t="s">
        <v>109</v>
      </c>
      <c r="C43" s="190">
        <f>C44+C46</f>
        <v>2882.01</v>
      </c>
      <c r="D43" s="237"/>
      <c r="E43" s="190">
        <f>E44+E46</f>
        <v>2882.01</v>
      </c>
      <c r="F43" s="249">
        <f t="shared" si="10"/>
        <v>100</v>
      </c>
      <c r="G43" s="200"/>
    </row>
    <row r="44" spans="1:7" x14ac:dyDescent="0.3">
      <c r="A44" s="191">
        <v>639</v>
      </c>
      <c r="B44" s="191" t="s">
        <v>108</v>
      </c>
      <c r="C44" s="190">
        <f>C45</f>
        <v>2786.01</v>
      </c>
      <c r="D44" s="237"/>
      <c r="E44" s="190">
        <f>E45</f>
        <v>2786.01</v>
      </c>
      <c r="F44" s="249">
        <f t="shared" si="10"/>
        <v>100</v>
      </c>
      <c r="G44" s="200"/>
    </row>
    <row r="45" spans="1:7" x14ac:dyDescent="0.3">
      <c r="A45" s="191">
        <v>6391</v>
      </c>
      <c r="B45" s="191" t="s">
        <v>189</v>
      </c>
      <c r="C45" s="190">
        <v>2786.01</v>
      </c>
      <c r="D45" s="237"/>
      <c r="E45" s="190">
        <v>2786.01</v>
      </c>
      <c r="F45" s="249">
        <f t="shared" si="10"/>
        <v>100</v>
      </c>
      <c r="G45" s="200"/>
    </row>
    <row r="46" spans="1:7" x14ac:dyDescent="0.3">
      <c r="A46" s="191">
        <v>636</v>
      </c>
      <c r="B46" s="191" t="s">
        <v>105</v>
      </c>
      <c r="C46" s="190">
        <f>C47</f>
        <v>96</v>
      </c>
      <c r="D46" s="237"/>
      <c r="E46" s="190">
        <f>E47</f>
        <v>96</v>
      </c>
      <c r="F46" s="247">
        <f t="shared" si="10"/>
        <v>100</v>
      </c>
      <c r="G46" s="200"/>
    </row>
    <row r="47" spans="1:7" x14ac:dyDescent="0.3">
      <c r="A47" s="191">
        <v>6361</v>
      </c>
      <c r="B47" s="191" t="s">
        <v>106</v>
      </c>
      <c r="C47" s="190">
        <v>96</v>
      </c>
      <c r="D47" s="237"/>
      <c r="E47" s="190">
        <v>96</v>
      </c>
      <c r="F47" s="247">
        <f t="shared" si="10"/>
        <v>100</v>
      </c>
      <c r="G47" s="200"/>
    </row>
    <row r="48" spans="1:7" x14ac:dyDescent="0.3">
      <c r="A48" s="448" t="s">
        <v>260</v>
      </c>
      <c r="B48" s="448"/>
      <c r="C48" s="235">
        <f>SUM(C49:C49)</f>
        <v>15787.32</v>
      </c>
      <c r="D48" s="235"/>
      <c r="E48" s="235">
        <f>SUM(E49:E49)</f>
        <v>15787.32</v>
      </c>
      <c r="F48" s="248">
        <f t="shared" si="3"/>
        <v>100</v>
      </c>
      <c r="G48" s="200"/>
    </row>
    <row r="49" spans="1:7" x14ac:dyDescent="0.3">
      <c r="A49" s="191">
        <v>6</v>
      </c>
      <c r="B49" s="191" t="s">
        <v>90</v>
      </c>
      <c r="C49" s="190">
        <f>C50</f>
        <v>15787.32</v>
      </c>
      <c r="D49" s="237"/>
      <c r="E49" s="190">
        <f>E50</f>
        <v>15787.32</v>
      </c>
      <c r="F49" s="249">
        <f t="shared" si="3"/>
        <v>100</v>
      </c>
      <c r="G49" s="200"/>
    </row>
    <row r="50" spans="1:7" x14ac:dyDescent="0.3">
      <c r="A50" s="191">
        <v>63</v>
      </c>
      <c r="B50" s="191" t="s">
        <v>109</v>
      </c>
      <c r="C50" s="190">
        <f t="shared" ref="C50:E50" si="11">C51</f>
        <v>15787.32</v>
      </c>
      <c r="D50" s="237"/>
      <c r="E50" s="190">
        <f t="shared" si="11"/>
        <v>15787.32</v>
      </c>
      <c r="F50" s="249">
        <f t="shared" si="3"/>
        <v>100</v>
      </c>
    </row>
    <row r="51" spans="1:7" x14ac:dyDescent="0.3">
      <c r="A51" s="191">
        <v>639</v>
      </c>
      <c r="B51" s="191" t="s">
        <v>108</v>
      </c>
      <c r="C51" s="190">
        <f t="shared" ref="C51:E51" si="12">C52+C53</f>
        <v>15787.32</v>
      </c>
      <c r="D51" s="237"/>
      <c r="E51" s="190">
        <f t="shared" si="12"/>
        <v>15787.32</v>
      </c>
      <c r="F51" s="249">
        <f t="shared" si="3"/>
        <v>100</v>
      </c>
    </row>
    <row r="52" spans="1:7" x14ac:dyDescent="0.3">
      <c r="A52" s="191">
        <v>6391</v>
      </c>
      <c r="B52" s="191" t="s">
        <v>189</v>
      </c>
      <c r="C52" s="190">
        <v>0</v>
      </c>
      <c r="D52" s="237"/>
      <c r="E52" s="190">
        <v>0</v>
      </c>
      <c r="F52" s="249" t="e">
        <f t="shared" si="3"/>
        <v>#DIV/0!</v>
      </c>
    </row>
    <row r="53" spans="1:7" x14ac:dyDescent="0.3">
      <c r="A53" s="191">
        <v>6393</v>
      </c>
      <c r="B53" s="191" t="s">
        <v>190</v>
      </c>
      <c r="C53" s="190">
        <v>15787.32</v>
      </c>
      <c r="D53" s="237"/>
      <c r="E53" s="190">
        <v>15787.32</v>
      </c>
      <c r="F53" s="249">
        <f t="shared" si="3"/>
        <v>100</v>
      </c>
    </row>
    <row r="54" spans="1:7" x14ac:dyDescent="0.3">
      <c r="A54" s="448" t="s">
        <v>110</v>
      </c>
      <c r="B54" s="448"/>
      <c r="C54" s="235">
        <f>SUM(C55:C55)</f>
        <v>2000</v>
      </c>
      <c r="D54" s="235"/>
      <c r="E54" s="235">
        <f>SUM(E55:E55)</f>
        <v>859.99</v>
      </c>
      <c r="F54" s="248">
        <f t="shared" si="3"/>
        <v>42.999500000000005</v>
      </c>
    </row>
    <row r="55" spans="1:7" x14ac:dyDescent="0.3">
      <c r="A55" s="191">
        <v>6</v>
      </c>
      <c r="B55" s="191" t="s">
        <v>90</v>
      </c>
      <c r="C55" s="190">
        <f>C56</f>
        <v>2000</v>
      </c>
      <c r="D55" s="237"/>
      <c r="E55" s="190">
        <f>E56</f>
        <v>859.99</v>
      </c>
      <c r="F55" s="247">
        <f t="shared" si="3"/>
        <v>42.999500000000005</v>
      </c>
    </row>
    <row r="56" spans="1:7" x14ac:dyDescent="0.3">
      <c r="A56" s="191">
        <v>66</v>
      </c>
      <c r="B56" s="191" t="s">
        <v>111</v>
      </c>
      <c r="C56" s="190">
        <f>C57</f>
        <v>2000</v>
      </c>
      <c r="D56" s="237"/>
      <c r="E56" s="190">
        <f>E57</f>
        <v>859.99</v>
      </c>
      <c r="F56" s="247">
        <f>(E56/C56)*100</f>
        <v>42.999500000000005</v>
      </c>
    </row>
    <row r="57" spans="1:7" x14ac:dyDescent="0.3">
      <c r="A57" s="191">
        <v>663</v>
      </c>
      <c r="B57" s="191" t="s">
        <v>34</v>
      </c>
      <c r="C57" s="190">
        <f t="shared" ref="C57:E57" si="13">C58+C59</f>
        <v>2000</v>
      </c>
      <c r="D57" s="237"/>
      <c r="E57" s="190">
        <f t="shared" si="13"/>
        <v>859.99</v>
      </c>
      <c r="F57" s="247">
        <f t="shared" si="3"/>
        <v>42.999500000000005</v>
      </c>
    </row>
    <row r="58" spans="1:7" x14ac:dyDescent="0.3">
      <c r="A58" s="191">
        <v>6631</v>
      </c>
      <c r="B58" s="191" t="s">
        <v>81</v>
      </c>
      <c r="C58" s="190">
        <v>1000</v>
      </c>
      <c r="D58" s="237"/>
      <c r="E58" s="190">
        <v>300</v>
      </c>
      <c r="F58" s="247">
        <f t="shared" si="3"/>
        <v>30</v>
      </c>
    </row>
    <row r="59" spans="1:7" x14ac:dyDescent="0.3">
      <c r="A59" s="191">
        <v>6632</v>
      </c>
      <c r="B59" s="191" t="s">
        <v>209</v>
      </c>
      <c r="C59" s="190">
        <v>1000</v>
      </c>
      <c r="D59" s="237"/>
      <c r="E59" s="190">
        <v>559.99</v>
      </c>
      <c r="F59" s="247">
        <f t="shared" si="3"/>
        <v>55.998999999999995</v>
      </c>
    </row>
    <row r="60" spans="1:7" x14ac:dyDescent="0.3">
      <c r="A60" s="243"/>
      <c r="B60" s="244"/>
      <c r="C60" s="245"/>
      <c r="D60" s="245"/>
      <c r="E60" s="245"/>
      <c r="F60" s="246"/>
    </row>
    <row r="61" spans="1:7" x14ac:dyDescent="0.3">
      <c r="A61" s="200"/>
      <c r="B61" s="200"/>
      <c r="C61" s="200"/>
      <c r="D61" s="200"/>
      <c r="E61" s="200"/>
      <c r="F61" s="200"/>
    </row>
    <row r="62" spans="1:7" x14ac:dyDescent="0.3">
      <c r="A62" s="200"/>
      <c r="B62" s="200"/>
      <c r="C62" s="200"/>
      <c r="D62" s="200" t="s">
        <v>277</v>
      </c>
      <c r="E62" s="200"/>
      <c r="F62" s="200"/>
    </row>
    <row r="63" spans="1:7" x14ac:dyDescent="0.3">
      <c r="A63" s="200"/>
      <c r="B63" s="200"/>
      <c r="C63" s="200"/>
      <c r="D63" s="200"/>
      <c r="E63" s="200"/>
      <c r="F63" s="200"/>
    </row>
    <row r="64" spans="1:7" x14ac:dyDescent="0.3">
      <c r="A64" s="200"/>
      <c r="B64" s="200"/>
      <c r="C64" s="200"/>
      <c r="D64" s="200" t="s">
        <v>112</v>
      </c>
      <c r="E64" s="200"/>
      <c r="F64" s="200"/>
    </row>
    <row r="65" spans="1:6" x14ac:dyDescent="0.3">
      <c r="A65" s="200"/>
      <c r="B65" s="200"/>
      <c r="C65" s="200"/>
      <c r="D65" s="200" t="s">
        <v>275</v>
      </c>
      <c r="E65" s="200"/>
      <c r="F65" s="200"/>
    </row>
  </sheetData>
  <mergeCells count="10">
    <mergeCell ref="A1:B1"/>
    <mergeCell ref="A54:B54"/>
    <mergeCell ref="A5:G5"/>
    <mergeCell ref="A15:B15"/>
    <mergeCell ref="A24:B24"/>
    <mergeCell ref="A30:B30"/>
    <mergeCell ref="A35:B35"/>
    <mergeCell ref="A48:B48"/>
    <mergeCell ref="A9:B9"/>
    <mergeCell ref="A41:B41"/>
  </mergeCells>
  <pageMargins left="0.7" right="0.7" top="0.75" bottom="0.75" header="0.3" footer="0.3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01"/>
  <sheetViews>
    <sheetView zoomScale="98" zoomScaleNormal="98" workbookViewId="0">
      <selection activeCell="C235" sqref="C235"/>
    </sheetView>
  </sheetViews>
  <sheetFormatPr defaultRowHeight="14.4" x14ac:dyDescent="0.3"/>
  <cols>
    <col min="1" max="1" width="6.109375" customWidth="1"/>
    <col min="2" max="2" width="83.33203125" customWidth="1"/>
    <col min="3" max="3" width="14.88671875" customWidth="1"/>
    <col min="4" max="4" width="12.33203125" customWidth="1"/>
    <col min="5" max="5" width="13.109375" customWidth="1"/>
    <col min="6" max="6" width="11.109375" customWidth="1"/>
    <col min="7" max="7" width="0.109375" hidden="1" customWidth="1"/>
    <col min="11" max="11" width="11.5546875" bestFit="1" customWidth="1"/>
  </cols>
  <sheetData>
    <row r="1" spans="1:7" x14ac:dyDescent="0.3">
      <c r="A1" s="382" t="s">
        <v>157</v>
      </c>
      <c r="B1" s="382"/>
      <c r="C1" s="200"/>
      <c r="D1" s="200"/>
      <c r="E1" s="200"/>
      <c r="F1" s="200"/>
      <c r="G1" s="200"/>
    </row>
    <row r="2" spans="1:7" x14ac:dyDescent="0.3">
      <c r="A2" s="200" t="s">
        <v>134</v>
      </c>
      <c r="B2" s="200"/>
      <c r="C2" s="200"/>
      <c r="D2" s="200"/>
      <c r="E2" s="200"/>
      <c r="F2" s="200"/>
      <c r="G2" s="200"/>
    </row>
    <row r="3" spans="1:7" x14ac:dyDescent="0.3">
      <c r="A3" s="200" t="s">
        <v>186</v>
      </c>
      <c r="B3" s="200"/>
      <c r="C3" s="200"/>
      <c r="D3" s="200"/>
      <c r="E3" s="200"/>
      <c r="F3" s="200"/>
      <c r="G3" s="200"/>
    </row>
    <row r="4" spans="1:7" ht="15" thickBot="1" x14ac:dyDescent="0.35">
      <c r="A4" s="200" t="s">
        <v>257</v>
      </c>
      <c r="B4" s="200"/>
      <c r="C4" s="200"/>
      <c r="D4" s="200"/>
      <c r="E4" s="200"/>
      <c r="F4" s="200"/>
      <c r="G4" s="200"/>
    </row>
    <row r="5" spans="1:7" x14ac:dyDescent="0.3">
      <c r="A5" s="383" t="s">
        <v>299</v>
      </c>
      <c r="B5" s="384"/>
      <c r="C5" s="384"/>
      <c r="D5" s="384"/>
      <c r="E5" s="384"/>
      <c r="F5" s="384"/>
      <c r="G5" s="385"/>
    </row>
    <row r="6" spans="1:7" ht="39.6" x14ac:dyDescent="0.3">
      <c r="A6" s="386" t="s">
        <v>113</v>
      </c>
      <c r="B6" s="387"/>
      <c r="C6" s="305" t="s">
        <v>276</v>
      </c>
      <c r="D6" s="305" t="s">
        <v>274</v>
      </c>
      <c r="E6" s="305" t="s">
        <v>300</v>
      </c>
      <c r="F6" s="305" t="s">
        <v>133</v>
      </c>
      <c r="G6" s="306"/>
    </row>
    <row r="7" spans="1:7" x14ac:dyDescent="0.3">
      <c r="A7" s="307"/>
      <c r="B7" s="308">
        <v>1</v>
      </c>
      <c r="C7" s="305">
        <v>2</v>
      </c>
      <c r="D7" s="305">
        <v>3</v>
      </c>
      <c r="E7" s="305">
        <v>4</v>
      </c>
      <c r="F7" s="305" t="s">
        <v>145</v>
      </c>
      <c r="G7" s="306"/>
    </row>
    <row r="8" spans="1:7" ht="16.5" customHeight="1" x14ac:dyDescent="0.3">
      <c r="A8" s="390" t="s">
        <v>253</v>
      </c>
      <c r="B8" s="391"/>
      <c r="C8" s="309">
        <f>C9+C139</f>
        <v>1319683.47</v>
      </c>
      <c r="D8" s="309"/>
      <c r="E8" s="309">
        <f>E9+E139</f>
        <v>1306547.9300000002</v>
      </c>
      <c r="F8" s="310">
        <f t="shared" ref="F8:F30" si="0">(E8/C8)*100</f>
        <v>99.004644651645151</v>
      </c>
      <c r="G8" s="306"/>
    </row>
    <row r="9" spans="1:7" x14ac:dyDescent="0.3">
      <c r="A9" s="392" t="s">
        <v>156</v>
      </c>
      <c r="B9" s="393"/>
      <c r="C9" s="311">
        <f>C10+C16+C24+C45+C60+C66+C72+C78+C84</f>
        <v>106304.55000000002</v>
      </c>
      <c r="D9" s="311"/>
      <c r="E9" s="311">
        <f>E10+E16+E24+E45+E60+E66+E72+E78+E84</f>
        <v>104996.25</v>
      </c>
      <c r="F9" s="312">
        <f t="shared" si="0"/>
        <v>98.769290684171068</v>
      </c>
      <c r="G9" s="306"/>
    </row>
    <row r="10" spans="1:7" x14ac:dyDescent="0.3">
      <c r="A10" s="374" t="s">
        <v>305</v>
      </c>
      <c r="B10" s="375"/>
      <c r="C10" s="313">
        <f t="shared" ref="C10:E12" si="1">C11</f>
        <v>70</v>
      </c>
      <c r="D10" s="313"/>
      <c r="E10" s="313">
        <f t="shared" si="1"/>
        <v>70</v>
      </c>
      <c r="F10" s="314">
        <f t="shared" ref="F10:F15" si="2">(E10/C10)*100</f>
        <v>100</v>
      </c>
      <c r="G10" s="306"/>
    </row>
    <row r="11" spans="1:7" x14ac:dyDescent="0.3">
      <c r="A11" s="372" t="s">
        <v>132</v>
      </c>
      <c r="B11" s="373"/>
      <c r="C11" s="315">
        <f t="shared" si="1"/>
        <v>70</v>
      </c>
      <c r="D11" s="315"/>
      <c r="E11" s="315">
        <f t="shared" si="1"/>
        <v>70</v>
      </c>
      <c r="F11" s="316">
        <f t="shared" si="2"/>
        <v>100</v>
      </c>
      <c r="G11" s="306"/>
    </row>
    <row r="12" spans="1:7" x14ac:dyDescent="0.3">
      <c r="A12" s="317">
        <v>3</v>
      </c>
      <c r="B12" s="318" t="s">
        <v>7</v>
      </c>
      <c r="C12" s="319">
        <f t="shared" si="1"/>
        <v>70</v>
      </c>
      <c r="D12" s="320"/>
      <c r="E12" s="319">
        <f t="shared" si="1"/>
        <v>70</v>
      </c>
      <c r="F12" s="321">
        <f t="shared" si="2"/>
        <v>100</v>
      </c>
      <c r="G12" s="306"/>
    </row>
    <row r="13" spans="1:7" x14ac:dyDescent="0.3">
      <c r="A13" s="317">
        <v>32</v>
      </c>
      <c r="B13" s="318" t="s">
        <v>8</v>
      </c>
      <c r="C13" s="319">
        <v>70</v>
      </c>
      <c r="D13" s="320"/>
      <c r="E13" s="319">
        <f>E14</f>
        <v>70</v>
      </c>
      <c r="F13" s="321">
        <f t="shared" si="2"/>
        <v>100</v>
      </c>
      <c r="G13" s="306"/>
    </row>
    <row r="14" spans="1:7" x14ac:dyDescent="0.3">
      <c r="A14" s="328">
        <v>329</v>
      </c>
      <c r="B14" s="194" t="s">
        <v>12</v>
      </c>
      <c r="C14" s="329">
        <f>C15</f>
        <v>0</v>
      </c>
      <c r="D14" s="320"/>
      <c r="E14" s="329">
        <f>E15</f>
        <v>70</v>
      </c>
      <c r="F14" s="321" t="e">
        <f t="shared" si="2"/>
        <v>#DIV/0!</v>
      </c>
      <c r="G14" s="306"/>
    </row>
    <row r="15" spans="1:7" x14ac:dyDescent="0.3">
      <c r="A15" s="330">
        <v>3291</v>
      </c>
      <c r="B15" s="191" t="s">
        <v>285</v>
      </c>
      <c r="C15" s="331">
        <v>0</v>
      </c>
      <c r="D15" s="325"/>
      <c r="E15" s="331">
        <v>70</v>
      </c>
      <c r="F15" s="321" t="e">
        <f t="shared" si="2"/>
        <v>#DIV/0!</v>
      </c>
      <c r="G15" s="306"/>
    </row>
    <row r="16" spans="1:7" x14ac:dyDescent="0.3">
      <c r="A16" s="374" t="s">
        <v>194</v>
      </c>
      <c r="B16" s="375"/>
      <c r="C16" s="313">
        <f t="shared" ref="C16:E18" si="3">C17</f>
        <v>729.96</v>
      </c>
      <c r="D16" s="313"/>
      <c r="E16" s="313">
        <f t="shared" si="3"/>
        <v>729.95999999999992</v>
      </c>
      <c r="F16" s="314">
        <f t="shared" si="0"/>
        <v>99.999999999999986</v>
      </c>
      <c r="G16" s="306"/>
    </row>
    <row r="17" spans="1:7" x14ac:dyDescent="0.3">
      <c r="A17" s="372" t="s">
        <v>132</v>
      </c>
      <c r="B17" s="373"/>
      <c r="C17" s="315">
        <f t="shared" si="3"/>
        <v>729.96</v>
      </c>
      <c r="D17" s="315"/>
      <c r="E17" s="315">
        <f t="shared" si="3"/>
        <v>729.95999999999992</v>
      </c>
      <c r="F17" s="316">
        <f t="shared" si="0"/>
        <v>99.999999999999986</v>
      </c>
      <c r="G17" s="306"/>
    </row>
    <row r="18" spans="1:7" x14ac:dyDescent="0.3">
      <c r="A18" s="317">
        <v>3</v>
      </c>
      <c r="B18" s="318" t="s">
        <v>7</v>
      </c>
      <c r="C18" s="319">
        <f t="shared" si="3"/>
        <v>729.96</v>
      </c>
      <c r="D18" s="320"/>
      <c r="E18" s="319">
        <f t="shared" si="3"/>
        <v>729.95999999999992</v>
      </c>
      <c r="F18" s="321">
        <f t="shared" si="0"/>
        <v>99.999999999999986</v>
      </c>
      <c r="G18" s="306"/>
    </row>
    <row r="19" spans="1:7" x14ac:dyDescent="0.3">
      <c r="A19" s="317">
        <v>31</v>
      </c>
      <c r="B19" s="318" t="s">
        <v>17</v>
      </c>
      <c r="C19" s="319">
        <v>729.96</v>
      </c>
      <c r="D19" s="320"/>
      <c r="E19" s="319">
        <f>E20+E22</f>
        <v>729.95999999999992</v>
      </c>
      <c r="F19" s="321">
        <f t="shared" si="0"/>
        <v>99.999999999999986</v>
      </c>
      <c r="G19" s="306"/>
    </row>
    <row r="20" spans="1:7" x14ac:dyDescent="0.3">
      <c r="A20" s="328">
        <v>311</v>
      </c>
      <c r="B20" s="194" t="s">
        <v>40</v>
      </c>
      <c r="C20" s="329">
        <f>C21</f>
        <v>0</v>
      </c>
      <c r="D20" s="320"/>
      <c r="E20" s="329">
        <f>E21</f>
        <v>626.55999999999995</v>
      </c>
      <c r="F20" s="321" t="e">
        <f t="shared" si="0"/>
        <v>#DIV/0!</v>
      </c>
      <c r="G20" s="306"/>
    </row>
    <row r="21" spans="1:7" x14ac:dyDescent="0.3">
      <c r="A21" s="330">
        <v>3111</v>
      </c>
      <c r="B21" s="191" t="s">
        <v>18</v>
      </c>
      <c r="C21" s="331">
        <v>0</v>
      </c>
      <c r="D21" s="325"/>
      <c r="E21" s="331">
        <v>626.55999999999995</v>
      </c>
      <c r="F21" s="321" t="e">
        <f t="shared" si="0"/>
        <v>#DIV/0!</v>
      </c>
      <c r="G21" s="306"/>
    </row>
    <row r="22" spans="1:7" x14ac:dyDescent="0.3">
      <c r="A22" s="328">
        <v>313</v>
      </c>
      <c r="B22" s="194" t="s">
        <v>20</v>
      </c>
      <c r="C22" s="329">
        <f>C23</f>
        <v>0</v>
      </c>
      <c r="D22" s="320"/>
      <c r="E22" s="329">
        <f>E23</f>
        <v>103.4</v>
      </c>
      <c r="F22" s="321" t="e">
        <f t="shared" si="0"/>
        <v>#DIV/0!</v>
      </c>
      <c r="G22" s="306"/>
    </row>
    <row r="23" spans="1:7" x14ac:dyDescent="0.3">
      <c r="A23" s="330">
        <v>3132</v>
      </c>
      <c r="B23" s="191" t="s">
        <v>21</v>
      </c>
      <c r="C23" s="331">
        <v>0</v>
      </c>
      <c r="D23" s="325"/>
      <c r="E23" s="331">
        <v>103.4</v>
      </c>
      <c r="F23" s="321" t="e">
        <f t="shared" si="0"/>
        <v>#DIV/0!</v>
      </c>
      <c r="G23" s="306"/>
    </row>
    <row r="24" spans="1:7" x14ac:dyDescent="0.3">
      <c r="A24" s="374" t="s">
        <v>195</v>
      </c>
      <c r="B24" s="375"/>
      <c r="C24" s="313">
        <f>C25+C38</f>
        <v>11917.72</v>
      </c>
      <c r="D24" s="313"/>
      <c r="E24" s="313">
        <f>E25+E38</f>
        <v>11215.689999999999</v>
      </c>
      <c r="F24" s="314">
        <f t="shared" si="0"/>
        <v>94.109359843996998</v>
      </c>
      <c r="G24" s="306"/>
    </row>
    <row r="25" spans="1:7" x14ac:dyDescent="0.3">
      <c r="A25" s="370" t="s">
        <v>132</v>
      </c>
      <c r="B25" s="371"/>
      <c r="C25" s="315">
        <f>C26</f>
        <v>9817.7199999999993</v>
      </c>
      <c r="D25" s="315"/>
      <c r="E25" s="315">
        <f>E26</f>
        <v>9115.6899999999987</v>
      </c>
      <c r="F25" s="316">
        <f t="shared" si="0"/>
        <v>92.849358099436515</v>
      </c>
      <c r="G25" s="306"/>
    </row>
    <row r="26" spans="1:7" x14ac:dyDescent="0.3">
      <c r="A26" s="317">
        <v>3</v>
      </c>
      <c r="B26" s="318" t="s">
        <v>7</v>
      </c>
      <c r="C26" s="319">
        <f>C27+C34</f>
        <v>9817.7199999999993</v>
      </c>
      <c r="D26" s="320"/>
      <c r="E26" s="319">
        <f>E27+E34</f>
        <v>9115.6899999999987</v>
      </c>
      <c r="F26" s="321">
        <f t="shared" si="0"/>
        <v>92.849358099436515</v>
      </c>
      <c r="G26" s="306"/>
    </row>
    <row r="27" spans="1:7" x14ac:dyDescent="0.3">
      <c r="A27" s="317">
        <v>31</v>
      </c>
      <c r="B27" s="318" t="s">
        <v>17</v>
      </c>
      <c r="C27" s="319">
        <v>9265.42</v>
      </c>
      <c r="D27" s="320"/>
      <c r="E27" s="319">
        <f>E28+E30+E32</f>
        <v>8563.39</v>
      </c>
      <c r="F27" s="321">
        <f t="shared" si="0"/>
        <v>92.423117354636901</v>
      </c>
      <c r="G27" s="306"/>
    </row>
    <row r="28" spans="1:7" x14ac:dyDescent="0.3">
      <c r="A28" s="328">
        <v>311</v>
      </c>
      <c r="B28" s="194" t="s">
        <v>40</v>
      </c>
      <c r="C28" s="319">
        <v>0</v>
      </c>
      <c r="D28" s="320"/>
      <c r="E28" s="319">
        <f>E29</f>
        <v>6063</v>
      </c>
      <c r="F28" s="321" t="e">
        <f t="shared" ref="F28" si="4">(E28/C28)*100</f>
        <v>#DIV/0!</v>
      </c>
      <c r="G28" s="306"/>
    </row>
    <row r="29" spans="1:7" x14ac:dyDescent="0.3">
      <c r="A29" s="330">
        <v>3111</v>
      </c>
      <c r="B29" s="191" t="s">
        <v>18</v>
      </c>
      <c r="C29" s="331">
        <v>0</v>
      </c>
      <c r="D29" s="325"/>
      <c r="E29" s="331">
        <v>6063</v>
      </c>
      <c r="F29" s="321" t="e">
        <f t="shared" ref="F29" si="5">(E29/C29)*100</f>
        <v>#DIV/0!</v>
      </c>
      <c r="G29" s="306"/>
    </row>
    <row r="30" spans="1:7" x14ac:dyDescent="0.3">
      <c r="A30" s="328">
        <v>312</v>
      </c>
      <c r="B30" s="194" t="s">
        <v>256</v>
      </c>
      <c r="C30" s="329">
        <v>0</v>
      </c>
      <c r="D30" s="320"/>
      <c r="E30" s="329">
        <f>E31</f>
        <v>1500</v>
      </c>
      <c r="F30" s="321" t="e">
        <f t="shared" si="0"/>
        <v>#DIV/0!</v>
      </c>
      <c r="G30" s="306"/>
    </row>
    <row r="31" spans="1:7" x14ac:dyDescent="0.3">
      <c r="A31" s="330">
        <v>3121</v>
      </c>
      <c r="B31" s="191" t="s">
        <v>19</v>
      </c>
      <c r="C31" s="331">
        <v>0</v>
      </c>
      <c r="D31" s="325"/>
      <c r="E31" s="331">
        <v>1500</v>
      </c>
      <c r="F31" s="321" t="e">
        <f>(E31/C31)*100</f>
        <v>#DIV/0!</v>
      </c>
      <c r="G31" s="306"/>
    </row>
    <row r="32" spans="1:7" x14ac:dyDescent="0.3">
      <c r="A32" s="328">
        <v>313</v>
      </c>
      <c r="B32" s="194" t="s">
        <v>20</v>
      </c>
      <c r="C32" s="329">
        <f>C33</f>
        <v>0</v>
      </c>
      <c r="D32" s="320"/>
      <c r="E32" s="329">
        <f>E33</f>
        <v>1000.39</v>
      </c>
      <c r="F32" s="321" t="e">
        <f t="shared" ref="F32:F33" si="6">(E32/C32)*100</f>
        <v>#DIV/0!</v>
      </c>
      <c r="G32" s="306"/>
    </row>
    <row r="33" spans="1:7" x14ac:dyDescent="0.3">
      <c r="A33" s="330">
        <v>3132</v>
      </c>
      <c r="B33" s="191" t="s">
        <v>21</v>
      </c>
      <c r="C33" s="331">
        <v>0</v>
      </c>
      <c r="D33" s="325"/>
      <c r="E33" s="331">
        <v>1000.39</v>
      </c>
      <c r="F33" s="321" t="e">
        <f t="shared" si="6"/>
        <v>#DIV/0!</v>
      </c>
      <c r="G33" s="306"/>
    </row>
    <row r="34" spans="1:7" x14ac:dyDescent="0.3">
      <c r="A34" s="317">
        <v>32</v>
      </c>
      <c r="B34" s="318" t="s">
        <v>8</v>
      </c>
      <c r="C34" s="319">
        <v>552.29999999999995</v>
      </c>
      <c r="D34" s="333"/>
      <c r="E34" s="319">
        <f>E35</f>
        <v>552.29999999999995</v>
      </c>
      <c r="F34" s="321">
        <f t="shared" ref="F34:F37" si="7">(E34/C34)*100</f>
        <v>100</v>
      </c>
      <c r="G34" s="306"/>
    </row>
    <row r="35" spans="1:7" x14ac:dyDescent="0.3">
      <c r="A35" s="328">
        <v>321</v>
      </c>
      <c r="B35" s="194" t="s">
        <v>17</v>
      </c>
      <c r="C35" s="329">
        <v>0</v>
      </c>
      <c r="D35" s="333"/>
      <c r="E35" s="329">
        <f>E36+E37</f>
        <v>552.29999999999995</v>
      </c>
      <c r="F35" s="321" t="e">
        <f t="shared" si="7"/>
        <v>#DIV/0!</v>
      </c>
      <c r="G35" s="306"/>
    </row>
    <row r="36" spans="1:7" x14ac:dyDescent="0.3">
      <c r="A36" s="330">
        <v>3211</v>
      </c>
      <c r="B36" s="191" t="s">
        <v>116</v>
      </c>
      <c r="C36" s="331">
        <v>0</v>
      </c>
      <c r="D36" s="333"/>
      <c r="E36" s="331">
        <v>72.3</v>
      </c>
      <c r="F36" s="321" t="e">
        <f t="shared" si="7"/>
        <v>#DIV/0!</v>
      </c>
      <c r="G36" s="306"/>
    </row>
    <row r="37" spans="1:7" x14ac:dyDescent="0.3">
      <c r="A37" s="330">
        <v>3212</v>
      </c>
      <c r="B37" s="191" t="s">
        <v>203</v>
      </c>
      <c r="C37" s="331">
        <v>0</v>
      </c>
      <c r="D37" s="333"/>
      <c r="E37" s="331">
        <v>480</v>
      </c>
      <c r="F37" s="321" t="e">
        <f t="shared" si="7"/>
        <v>#DIV/0!</v>
      </c>
      <c r="G37" s="306"/>
    </row>
    <row r="38" spans="1:7" x14ac:dyDescent="0.3">
      <c r="A38" s="334" t="s">
        <v>130</v>
      </c>
      <c r="B38" s="335"/>
      <c r="C38" s="315">
        <f>C39</f>
        <v>2100</v>
      </c>
      <c r="D38" s="315"/>
      <c r="E38" s="315">
        <f>E39</f>
        <v>2100</v>
      </c>
      <c r="F38" s="316">
        <f t="shared" ref="F38:F43" si="8">(E38/C38)*100</f>
        <v>100</v>
      </c>
      <c r="G38" s="306"/>
    </row>
    <row r="39" spans="1:7" x14ac:dyDescent="0.3">
      <c r="A39" s="317">
        <v>3</v>
      </c>
      <c r="B39" s="318" t="s">
        <v>7</v>
      </c>
      <c r="C39" s="319">
        <f>C40</f>
        <v>2100</v>
      </c>
      <c r="D39" s="320"/>
      <c r="E39" s="319">
        <f>E40</f>
        <v>2100</v>
      </c>
      <c r="F39" s="321">
        <f t="shared" si="8"/>
        <v>100</v>
      </c>
      <c r="G39" s="306"/>
    </row>
    <row r="40" spans="1:7" x14ac:dyDescent="0.3">
      <c r="A40" s="317">
        <v>31</v>
      </c>
      <c r="B40" s="318" t="s">
        <v>17</v>
      </c>
      <c r="C40" s="319">
        <v>2100</v>
      </c>
      <c r="D40" s="320"/>
      <c r="E40" s="319">
        <f>E41+E43</f>
        <v>2100</v>
      </c>
      <c r="F40" s="321">
        <f t="shared" si="8"/>
        <v>100</v>
      </c>
      <c r="G40" s="306"/>
    </row>
    <row r="41" spans="1:7" x14ac:dyDescent="0.3">
      <c r="A41" s="328">
        <v>311</v>
      </c>
      <c r="B41" s="194" t="s">
        <v>40</v>
      </c>
      <c r="C41" s="329">
        <f>C42</f>
        <v>0</v>
      </c>
      <c r="D41" s="320"/>
      <c r="E41" s="329">
        <f>E42</f>
        <v>1802.57</v>
      </c>
      <c r="F41" s="321" t="e">
        <f t="shared" si="8"/>
        <v>#DIV/0!</v>
      </c>
      <c r="G41" s="306"/>
    </row>
    <row r="42" spans="1:7" x14ac:dyDescent="0.3">
      <c r="A42" s="330">
        <v>3111</v>
      </c>
      <c r="B42" s="191" t="s">
        <v>18</v>
      </c>
      <c r="C42" s="331">
        <v>0</v>
      </c>
      <c r="D42" s="320"/>
      <c r="E42" s="331">
        <v>1802.57</v>
      </c>
      <c r="F42" s="321" t="e">
        <f t="shared" si="8"/>
        <v>#DIV/0!</v>
      </c>
      <c r="G42" s="306"/>
    </row>
    <row r="43" spans="1:7" x14ac:dyDescent="0.3">
      <c r="A43" s="328">
        <v>313</v>
      </c>
      <c r="B43" s="194" t="s">
        <v>20</v>
      </c>
      <c r="C43" s="329">
        <f>C44</f>
        <v>0</v>
      </c>
      <c r="D43" s="320"/>
      <c r="E43" s="329">
        <f>E44</f>
        <v>297.43</v>
      </c>
      <c r="F43" s="321" t="e">
        <f t="shared" si="8"/>
        <v>#DIV/0!</v>
      </c>
      <c r="G43" s="306"/>
    </row>
    <row r="44" spans="1:7" x14ac:dyDescent="0.3">
      <c r="A44" s="330">
        <v>3132</v>
      </c>
      <c r="B44" s="191" t="s">
        <v>21</v>
      </c>
      <c r="C44" s="331">
        <v>0</v>
      </c>
      <c r="D44" s="320"/>
      <c r="E44" s="331">
        <v>297.43</v>
      </c>
      <c r="F44" s="321" t="e">
        <f>(E44/C44)*100</f>
        <v>#DIV/0!</v>
      </c>
      <c r="G44" s="306"/>
    </row>
    <row r="45" spans="1:7" x14ac:dyDescent="0.3">
      <c r="A45" s="376" t="s">
        <v>196</v>
      </c>
      <c r="B45" s="377"/>
      <c r="C45" s="313">
        <f>C51</f>
        <v>10400</v>
      </c>
      <c r="D45" s="313"/>
      <c r="E45" s="313">
        <f>E51+E46</f>
        <v>10399.66</v>
      </c>
      <c r="F45" s="314">
        <f t="shared" ref="F45:F126" si="9">(E45/C45)*100</f>
        <v>99.996730769230766</v>
      </c>
      <c r="G45" s="306"/>
    </row>
    <row r="46" spans="1:7" x14ac:dyDescent="0.3">
      <c r="A46" s="372" t="s">
        <v>297</v>
      </c>
      <c r="B46" s="373"/>
      <c r="C46" s="315">
        <f t="shared" ref="C46:E47" si="10">C47</f>
        <v>0</v>
      </c>
      <c r="D46" s="315"/>
      <c r="E46" s="315">
        <f t="shared" si="10"/>
        <v>29.42</v>
      </c>
      <c r="F46" s="316" t="e">
        <f t="shared" si="9"/>
        <v>#DIV/0!</v>
      </c>
      <c r="G46" s="306"/>
    </row>
    <row r="47" spans="1:7" x14ac:dyDescent="0.3">
      <c r="A47" s="317">
        <v>3</v>
      </c>
      <c r="B47" s="318" t="s">
        <v>7</v>
      </c>
      <c r="C47" s="319">
        <f t="shared" si="10"/>
        <v>0</v>
      </c>
      <c r="D47" s="320"/>
      <c r="E47" s="319">
        <f t="shared" si="10"/>
        <v>29.42</v>
      </c>
      <c r="F47" s="321" t="e">
        <f t="shared" ref="F47:F50" si="11">(E47/C47)*100</f>
        <v>#DIV/0!</v>
      </c>
      <c r="G47" s="306"/>
    </row>
    <row r="48" spans="1:7" x14ac:dyDescent="0.3">
      <c r="A48" s="317">
        <v>37</v>
      </c>
      <c r="B48" s="326" t="s">
        <v>201</v>
      </c>
      <c r="C48" s="319">
        <v>0</v>
      </c>
      <c r="D48" s="320"/>
      <c r="E48" s="319">
        <f>E49</f>
        <v>29.42</v>
      </c>
      <c r="F48" s="321" t="e">
        <f t="shared" si="11"/>
        <v>#DIV/0!</v>
      </c>
      <c r="G48" s="306"/>
    </row>
    <row r="49" spans="1:7" x14ac:dyDescent="0.3">
      <c r="A49" s="317">
        <v>372</v>
      </c>
      <c r="B49" s="326" t="s">
        <v>201</v>
      </c>
      <c r="C49" s="319">
        <v>0</v>
      </c>
      <c r="D49" s="320"/>
      <c r="E49" s="319">
        <f>E50</f>
        <v>29.42</v>
      </c>
      <c r="F49" s="321" t="e">
        <f t="shared" si="11"/>
        <v>#DIV/0!</v>
      </c>
      <c r="G49" s="306"/>
    </row>
    <row r="50" spans="1:7" x14ac:dyDescent="0.3">
      <c r="A50" s="330">
        <v>3722</v>
      </c>
      <c r="B50" s="336" t="s">
        <v>306</v>
      </c>
      <c r="C50" s="331">
        <v>0</v>
      </c>
      <c r="D50" s="327"/>
      <c r="E50" s="337">
        <v>29.42</v>
      </c>
      <c r="F50" s="321" t="e">
        <f t="shared" si="11"/>
        <v>#DIV/0!</v>
      </c>
      <c r="G50" s="306"/>
    </row>
    <row r="51" spans="1:7" x14ac:dyDescent="0.3">
      <c r="A51" s="372" t="s">
        <v>130</v>
      </c>
      <c r="B51" s="373"/>
      <c r="C51" s="315">
        <f>C52+C56</f>
        <v>10400</v>
      </c>
      <c r="D51" s="315"/>
      <c r="E51" s="315">
        <f t="shared" ref="E51" si="12">E52+E56</f>
        <v>10370.24</v>
      </c>
      <c r="F51" s="316">
        <f t="shared" si="9"/>
        <v>99.713846153846148</v>
      </c>
      <c r="G51" s="306"/>
    </row>
    <row r="52" spans="1:7" x14ac:dyDescent="0.3">
      <c r="A52" s="317">
        <v>3</v>
      </c>
      <c r="B52" s="318" t="s">
        <v>7</v>
      </c>
      <c r="C52" s="319">
        <f t="shared" ref="C52:E52" si="13">C53</f>
        <v>10400</v>
      </c>
      <c r="D52" s="320"/>
      <c r="E52" s="319">
        <f t="shared" si="13"/>
        <v>10370.24</v>
      </c>
      <c r="F52" s="321">
        <f t="shared" si="9"/>
        <v>99.713846153846148</v>
      </c>
      <c r="G52" s="306"/>
    </row>
    <row r="53" spans="1:7" x14ac:dyDescent="0.3">
      <c r="A53" s="317">
        <v>37</v>
      </c>
      <c r="B53" s="326" t="s">
        <v>201</v>
      </c>
      <c r="C53" s="319">
        <v>10400</v>
      </c>
      <c r="D53" s="320"/>
      <c r="E53" s="319">
        <f>E54</f>
        <v>10370.24</v>
      </c>
      <c r="F53" s="321">
        <f t="shared" si="9"/>
        <v>99.713846153846148</v>
      </c>
      <c r="G53" s="306"/>
    </row>
    <row r="54" spans="1:7" x14ac:dyDescent="0.3">
      <c r="A54" s="317">
        <v>372</v>
      </c>
      <c r="B54" s="326" t="s">
        <v>201</v>
      </c>
      <c r="C54" s="319">
        <v>0</v>
      </c>
      <c r="D54" s="320"/>
      <c r="E54" s="319">
        <f>E55</f>
        <v>10370.24</v>
      </c>
      <c r="F54" s="321" t="e">
        <f t="shared" si="9"/>
        <v>#DIV/0!</v>
      </c>
      <c r="G54" s="306"/>
    </row>
    <row r="55" spans="1:7" x14ac:dyDescent="0.3">
      <c r="A55" s="330">
        <v>3722</v>
      </c>
      <c r="B55" s="336" t="s">
        <v>202</v>
      </c>
      <c r="C55" s="331">
        <v>0</v>
      </c>
      <c r="D55" s="327"/>
      <c r="E55" s="337">
        <v>10370.24</v>
      </c>
      <c r="F55" s="321" t="e">
        <f t="shared" si="9"/>
        <v>#DIV/0!</v>
      </c>
      <c r="G55" s="306"/>
    </row>
    <row r="56" spans="1:7" x14ac:dyDescent="0.3">
      <c r="A56" s="317">
        <v>4</v>
      </c>
      <c r="B56" s="318" t="s">
        <v>131</v>
      </c>
      <c r="C56" s="319">
        <f>C57</f>
        <v>0</v>
      </c>
      <c r="D56" s="320"/>
      <c r="E56" s="319">
        <f t="shared" ref="E56:E57" si="14">E57</f>
        <v>0</v>
      </c>
      <c r="F56" s="321" t="e">
        <f t="shared" si="9"/>
        <v>#DIV/0!</v>
      </c>
      <c r="G56" s="306"/>
    </row>
    <row r="57" spans="1:7" x14ac:dyDescent="0.3">
      <c r="A57" s="317">
        <v>42</v>
      </c>
      <c r="B57" s="318" t="s">
        <v>15</v>
      </c>
      <c r="C57" s="319">
        <v>0</v>
      </c>
      <c r="D57" s="320"/>
      <c r="E57" s="319">
        <f t="shared" si="14"/>
        <v>0</v>
      </c>
      <c r="F57" s="321" t="e">
        <f t="shared" si="9"/>
        <v>#DIV/0!</v>
      </c>
      <c r="G57" s="306"/>
    </row>
    <row r="58" spans="1:7" x14ac:dyDescent="0.3">
      <c r="A58" s="317">
        <v>424</v>
      </c>
      <c r="B58" s="318" t="s">
        <v>84</v>
      </c>
      <c r="C58" s="319">
        <f>C59</f>
        <v>0</v>
      </c>
      <c r="D58" s="320"/>
      <c r="E58" s="319">
        <f>E59</f>
        <v>0</v>
      </c>
      <c r="F58" s="321" t="e">
        <f t="shared" si="9"/>
        <v>#DIV/0!</v>
      </c>
      <c r="G58" s="306"/>
    </row>
    <row r="59" spans="1:7" x14ac:dyDescent="0.3">
      <c r="A59" s="330">
        <v>4241</v>
      </c>
      <c r="B59" s="191" t="s">
        <v>84</v>
      </c>
      <c r="C59" s="331">
        <v>0</v>
      </c>
      <c r="D59" s="325"/>
      <c r="E59" s="331">
        <v>0</v>
      </c>
      <c r="F59" s="321" t="e">
        <f t="shared" ref="F59:F65" si="15">(E59/C59)*100</f>
        <v>#DIV/0!</v>
      </c>
      <c r="G59" s="306"/>
    </row>
    <row r="60" spans="1:7" x14ac:dyDescent="0.3">
      <c r="A60" s="376" t="s">
        <v>298</v>
      </c>
      <c r="B60" s="377"/>
      <c r="C60" s="340">
        <f>C61</f>
        <v>1100</v>
      </c>
      <c r="D60" s="340"/>
      <c r="E60" s="340">
        <f t="shared" ref="E60:E63" si="16">E61</f>
        <v>1099.93</v>
      </c>
      <c r="F60" s="341">
        <f t="shared" si="15"/>
        <v>99.993636363636369</v>
      </c>
      <c r="G60" s="306"/>
    </row>
    <row r="61" spans="1:7" x14ac:dyDescent="0.3">
      <c r="A61" s="361" t="s">
        <v>303</v>
      </c>
      <c r="B61" s="362"/>
      <c r="C61" s="315">
        <f>C62</f>
        <v>1100</v>
      </c>
      <c r="D61" s="315"/>
      <c r="E61" s="315">
        <f t="shared" si="16"/>
        <v>1099.93</v>
      </c>
      <c r="F61" s="316">
        <f t="shared" si="15"/>
        <v>99.993636363636369</v>
      </c>
      <c r="G61" s="306"/>
    </row>
    <row r="62" spans="1:7" x14ac:dyDescent="0.3">
      <c r="A62" s="317">
        <v>4</v>
      </c>
      <c r="B62" s="318" t="s">
        <v>131</v>
      </c>
      <c r="C62" s="329">
        <f>C63</f>
        <v>1100</v>
      </c>
      <c r="D62" s="320"/>
      <c r="E62" s="329">
        <f t="shared" si="16"/>
        <v>1099.93</v>
      </c>
      <c r="F62" s="321">
        <f t="shared" si="15"/>
        <v>99.993636363636369</v>
      </c>
      <c r="G62" s="306"/>
    </row>
    <row r="63" spans="1:7" x14ac:dyDescent="0.3">
      <c r="A63" s="317">
        <v>42</v>
      </c>
      <c r="B63" s="318" t="s">
        <v>15</v>
      </c>
      <c r="C63" s="319">
        <v>1100</v>
      </c>
      <c r="D63" s="320"/>
      <c r="E63" s="319">
        <f t="shared" si="16"/>
        <v>1099.93</v>
      </c>
      <c r="F63" s="321">
        <f t="shared" si="15"/>
        <v>99.993636363636369</v>
      </c>
      <c r="G63" s="306"/>
    </row>
    <row r="64" spans="1:7" x14ac:dyDescent="0.3">
      <c r="A64" s="317">
        <v>424</v>
      </c>
      <c r="B64" s="318" t="s">
        <v>84</v>
      </c>
      <c r="C64" s="329">
        <f>C65</f>
        <v>0</v>
      </c>
      <c r="D64" s="320"/>
      <c r="E64" s="329">
        <f>E65</f>
        <v>1099.93</v>
      </c>
      <c r="F64" s="321" t="e">
        <f t="shared" si="15"/>
        <v>#DIV/0!</v>
      </c>
      <c r="G64" s="306"/>
    </row>
    <row r="65" spans="1:7" x14ac:dyDescent="0.3">
      <c r="A65" s="330">
        <v>4241</v>
      </c>
      <c r="B65" s="191" t="s">
        <v>84</v>
      </c>
      <c r="C65" s="331">
        <v>0</v>
      </c>
      <c r="D65" s="325"/>
      <c r="E65" s="331">
        <v>1099.93</v>
      </c>
      <c r="F65" s="321" t="e">
        <f t="shared" si="15"/>
        <v>#DIV/0!</v>
      </c>
      <c r="G65" s="306"/>
    </row>
    <row r="66" spans="1:7" x14ac:dyDescent="0.3">
      <c r="A66" s="338" t="s">
        <v>295</v>
      </c>
      <c r="B66" s="339"/>
      <c r="C66" s="340">
        <f>C67</f>
        <v>96</v>
      </c>
      <c r="D66" s="340"/>
      <c r="E66" s="340">
        <f t="shared" ref="E66:E69" si="17">E67</f>
        <v>96</v>
      </c>
      <c r="F66" s="341">
        <f t="shared" si="9"/>
        <v>100</v>
      </c>
      <c r="G66" s="306"/>
    </row>
    <row r="67" spans="1:7" x14ac:dyDescent="0.3">
      <c r="A67" s="361" t="s">
        <v>296</v>
      </c>
      <c r="B67" s="362"/>
      <c r="C67" s="315">
        <f>C68</f>
        <v>96</v>
      </c>
      <c r="D67" s="315"/>
      <c r="E67" s="315">
        <f t="shared" si="17"/>
        <v>96</v>
      </c>
      <c r="F67" s="316">
        <f t="shared" si="9"/>
        <v>100</v>
      </c>
      <c r="G67" s="306"/>
    </row>
    <row r="68" spans="1:7" x14ac:dyDescent="0.3">
      <c r="A68" s="317">
        <v>3</v>
      </c>
      <c r="B68" s="318" t="s">
        <v>7</v>
      </c>
      <c r="C68" s="329">
        <f>C69</f>
        <v>96</v>
      </c>
      <c r="D68" s="320"/>
      <c r="E68" s="329">
        <f t="shared" si="17"/>
        <v>96</v>
      </c>
      <c r="F68" s="321">
        <f t="shared" si="9"/>
        <v>100</v>
      </c>
      <c r="G68" s="306"/>
    </row>
    <row r="69" spans="1:7" x14ac:dyDescent="0.3">
      <c r="A69" s="317">
        <v>32</v>
      </c>
      <c r="B69" s="318" t="s">
        <v>8</v>
      </c>
      <c r="C69" s="319">
        <v>96</v>
      </c>
      <c r="D69" s="320"/>
      <c r="E69" s="319">
        <f t="shared" si="17"/>
        <v>96</v>
      </c>
      <c r="F69" s="321">
        <f t="shared" si="9"/>
        <v>100</v>
      </c>
      <c r="G69" s="306"/>
    </row>
    <row r="70" spans="1:7" x14ac:dyDescent="0.3">
      <c r="A70" s="328">
        <v>322</v>
      </c>
      <c r="B70" s="194" t="s">
        <v>9</v>
      </c>
      <c r="C70" s="329">
        <f>C71</f>
        <v>0</v>
      </c>
      <c r="D70" s="320"/>
      <c r="E70" s="329">
        <f>E71</f>
        <v>96</v>
      </c>
      <c r="F70" s="321" t="e">
        <f t="shared" si="9"/>
        <v>#DIV/0!</v>
      </c>
      <c r="G70" s="306"/>
    </row>
    <row r="71" spans="1:7" x14ac:dyDescent="0.3">
      <c r="A71" s="330">
        <v>3222</v>
      </c>
      <c r="B71" s="191" t="s">
        <v>51</v>
      </c>
      <c r="C71" s="331">
        <v>0</v>
      </c>
      <c r="D71" s="325"/>
      <c r="E71" s="331">
        <v>96</v>
      </c>
      <c r="F71" s="321" t="e">
        <f t="shared" si="9"/>
        <v>#DIV/0!</v>
      </c>
      <c r="G71" s="306"/>
    </row>
    <row r="72" spans="1:7" x14ac:dyDescent="0.3">
      <c r="A72" s="338" t="s">
        <v>255</v>
      </c>
      <c r="B72" s="339"/>
      <c r="C72" s="340">
        <f>C73</f>
        <v>47104.95</v>
      </c>
      <c r="D72" s="340"/>
      <c r="E72" s="340">
        <f t="shared" ref="E72:E74" si="18">E73</f>
        <v>46499.09</v>
      </c>
      <c r="F72" s="341">
        <f t="shared" si="9"/>
        <v>98.713808209116024</v>
      </c>
      <c r="G72" s="306"/>
    </row>
    <row r="73" spans="1:7" x14ac:dyDescent="0.3">
      <c r="A73" s="361" t="s">
        <v>254</v>
      </c>
      <c r="B73" s="362"/>
      <c r="C73" s="315">
        <f>C74</f>
        <v>47104.95</v>
      </c>
      <c r="D73" s="315"/>
      <c r="E73" s="315">
        <f t="shared" si="18"/>
        <v>46499.09</v>
      </c>
      <c r="F73" s="316">
        <f t="shared" si="9"/>
        <v>98.713808209116024</v>
      </c>
      <c r="G73" s="306"/>
    </row>
    <row r="74" spans="1:7" x14ac:dyDescent="0.3">
      <c r="A74" s="317">
        <v>3</v>
      </c>
      <c r="B74" s="318" t="s">
        <v>7</v>
      </c>
      <c r="C74" s="329">
        <f>C75</f>
        <v>47104.95</v>
      </c>
      <c r="D74" s="320"/>
      <c r="E74" s="329">
        <f t="shared" si="18"/>
        <v>46499.09</v>
      </c>
      <c r="F74" s="321">
        <f t="shared" si="9"/>
        <v>98.713808209116024</v>
      </c>
      <c r="G74" s="306"/>
    </row>
    <row r="75" spans="1:7" x14ac:dyDescent="0.3">
      <c r="A75" s="317">
        <v>32</v>
      </c>
      <c r="B75" s="318" t="s">
        <v>8</v>
      </c>
      <c r="C75" s="319">
        <v>47104.95</v>
      </c>
      <c r="D75" s="320"/>
      <c r="E75" s="319">
        <f t="shared" ref="E75" si="19">E76</f>
        <v>46499.09</v>
      </c>
      <c r="F75" s="321">
        <f t="shared" si="9"/>
        <v>98.713808209116024</v>
      </c>
      <c r="G75" s="306"/>
    </row>
    <row r="76" spans="1:7" x14ac:dyDescent="0.3">
      <c r="A76" s="328">
        <v>322</v>
      </c>
      <c r="B76" s="194" t="s">
        <v>9</v>
      </c>
      <c r="C76" s="329">
        <f>C77</f>
        <v>0</v>
      </c>
      <c r="D76" s="320"/>
      <c r="E76" s="329">
        <f>E77</f>
        <v>46499.09</v>
      </c>
      <c r="F76" s="321" t="e">
        <f t="shared" si="9"/>
        <v>#DIV/0!</v>
      </c>
      <c r="G76" s="306"/>
    </row>
    <row r="77" spans="1:7" x14ac:dyDescent="0.3">
      <c r="A77" s="330">
        <v>3222</v>
      </c>
      <c r="B77" s="191" t="s">
        <v>51</v>
      </c>
      <c r="C77" s="331">
        <v>0</v>
      </c>
      <c r="D77" s="325"/>
      <c r="E77" s="331">
        <v>46499.09</v>
      </c>
      <c r="F77" s="321" t="e">
        <f t="shared" si="9"/>
        <v>#DIV/0!</v>
      </c>
      <c r="G77" s="306"/>
    </row>
    <row r="78" spans="1:7" x14ac:dyDescent="0.3">
      <c r="A78" s="376" t="s">
        <v>197</v>
      </c>
      <c r="B78" s="377"/>
      <c r="C78" s="313">
        <f>C79</f>
        <v>458.96</v>
      </c>
      <c r="D78" s="313"/>
      <c r="E78" s="313">
        <f t="shared" ref="C78:E80" si="20">E79</f>
        <v>458.96</v>
      </c>
      <c r="F78" s="314">
        <f t="shared" si="9"/>
        <v>100</v>
      </c>
      <c r="G78" s="306"/>
    </row>
    <row r="79" spans="1:7" x14ac:dyDescent="0.3">
      <c r="A79" s="372" t="s">
        <v>130</v>
      </c>
      <c r="B79" s="373"/>
      <c r="C79" s="315">
        <f>C80</f>
        <v>458.96</v>
      </c>
      <c r="D79" s="315"/>
      <c r="E79" s="315">
        <f>E80</f>
        <v>458.96</v>
      </c>
      <c r="F79" s="316">
        <f t="shared" si="9"/>
        <v>100</v>
      </c>
      <c r="G79" s="306"/>
    </row>
    <row r="80" spans="1:7" x14ac:dyDescent="0.3">
      <c r="A80" s="317">
        <v>3</v>
      </c>
      <c r="B80" s="318" t="s">
        <v>7</v>
      </c>
      <c r="C80" s="319">
        <f t="shared" si="20"/>
        <v>458.96</v>
      </c>
      <c r="D80" s="320"/>
      <c r="E80" s="319">
        <f t="shared" si="20"/>
        <v>458.96</v>
      </c>
      <c r="F80" s="321">
        <f t="shared" si="9"/>
        <v>100</v>
      </c>
      <c r="G80" s="306"/>
    </row>
    <row r="81" spans="1:11" x14ac:dyDescent="0.3">
      <c r="A81" s="317">
        <v>38</v>
      </c>
      <c r="B81" s="318" t="s">
        <v>150</v>
      </c>
      <c r="C81" s="319">
        <v>458.96</v>
      </c>
      <c r="D81" s="320"/>
      <c r="E81" s="319">
        <f>E83</f>
        <v>458.96</v>
      </c>
      <c r="F81" s="321">
        <f t="shared" si="9"/>
        <v>100</v>
      </c>
      <c r="G81" s="306"/>
    </row>
    <row r="82" spans="1:11" x14ac:dyDescent="0.3">
      <c r="A82" s="317">
        <v>381</v>
      </c>
      <c r="B82" s="318" t="s">
        <v>81</v>
      </c>
      <c r="C82" s="319">
        <f>C83</f>
        <v>0</v>
      </c>
      <c r="D82" s="320"/>
      <c r="E82" s="319">
        <f>E83</f>
        <v>458.96</v>
      </c>
      <c r="F82" s="321" t="e">
        <f t="shared" si="9"/>
        <v>#DIV/0!</v>
      </c>
      <c r="G82" s="306"/>
    </row>
    <row r="83" spans="1:11" x14ac:dyDescent="0.3">
      <c r="A83" s="330">
        <v>3812</v>
      </c>
      <c r="B83" s="191" t="s">
        <v>151</v>
      </c>
      <c r="C83" s="331">
        <v>0</v>
      </c>
      <c r="D83" s="325"/>
      <c r="E83" s="324">
        <v>458.96</v>
      </c>
      <c r="F83" s="321" t="e">
        <f t="shared" si="9"/>
        <v>#DIV/0!</v>
      </c>
      <c r="G83" s="306"/>
    </row>
    <row r="84" spans="1:11" x14ac:dyDescent="0.3">
      <c r="A84" s="374" t="s">
        <v>280</v>
      </c>
      <c r="B84" s="375"/>
      <c r="C84" s="313">
        <f>C85+C97+C109+C118+C130</f>
        <v>34426.959999999999</v>
      </c>
      <c r="D84" s="313"/>
      <c r="E84" s="313">
        <f>E85+E97+E109+E118+E130</f>
        <v>34426.960000000006</v>
      </c>
      <c r="F84" s="314">
        <f t="shared" si="9"/>
        <v>100.00000000000003</v>
      </c>
      <c r="G84" s="306"/>
    </row>
    <row r="85" spans="1:11" x14ac:dyDescent="0.3">
      <c r="A85" s="370" t="s">
        <v>132</v>
      </c>
      <c r="B85" s="371"/>
      <c r="C85" s="315">
        <f>C86</f>
        <v>15853.63</v>
      </c>
      <c r="D85" s="315"/>
      <c r="E85" s="315">
        <f>E86</f>
        <v>15853.63</v>
      </c>
      <c r="F85" s="316">
        <f t="shared" si="9"/>
        <v>100</v>
      </c>
      <c r="G85" s="306"/>
    </row>
    <row r="86" spans="1:11" x14ac:dyDescent="0.3">
      <c r="A86" s="317">
        <v>3</v>
      </c>
      <c r="B86" s="318" t="s">
        <v>7</v>
      </c>
      <c r="C86" s="319">
        <f>C87+C94</f>
        <v>15853.63</v>
      </c>
      <c r="D86" s="320"/>
      <c r="E86" s="319">
        <f>E87+E94</f>
        <v>15853.63</v>
      </c>
      <c r="F86" s="321">
        <f t="shared" si="9"/>
        <v>100</v>
      </c>
      <c r="G86" s="306"/>
    </row>
    <row r="87" spans="1:11" x14ac:dyDescent="0.3">
      <c r="A87" s="317">
        <v>31</v>
      </c>
      <c r="B87" s="318" t="s">
        <v>17</v>
      </c>
      <c r="C87" s="319">
        <v>15790.08</v>
      </c>
      <c r="D87" s="320"/>
      <c r="E87" s="319">
        <f>E88+E92+E90</f>
        <v>15790.08</v>
      </c>
      <c r="F87" s="321">
        <f t="shared" si="9"/>
        <v>100</v>
      </c>
      <c r="G87" s="306"/>
    </row>
    <row r="88" spans="1:11" x14ac:dyDescent="0.3">
      <c r="A88" s="328">
        <v>311</v>
      </c>
      <c r="B88" s="194" t="s">
        <v>40</v>
      </c>
      <c r="C88" s="329">
        <v>0</v>
      </c>
      <c r="D88" s="320"/>
      <c r="E88" s="329">
        <f>E89</f>
        <v>13079.36</v>
      </c>
      <c r="F88" s="321" t="e">
        <f t="shared" si="9"/>
        <v>#DIV/0!</v>
      </c>
      <c r="G88" s="306"/>
    </row>
    <row r="89" spans="1:11" x14ac:dyDescent="0.3">
      <c r="A89" s="330">
        <v>3111</v>
      </c>
      <c r="B89" s="191" t="s">
        <v>18</v>
      </c>
      <c r="C89" s="331">
        <v>0</v>
      </c>
      <c r="D89" s="325"/>
      <c r="E89" s="331">
        <v>13079.36</v>
      </c>
      <c r="F89" s="321" t="e">
        <f t="shared" si="9"/>
        <v>#DIV/0!</v>
      </c>
      <c r="G89" s="306"/>
    </row>
    <row r="90" spans="1:11" x14ac:dyDescent="0.3">
      <c r="A90" s="317">
        <v>312</v>
      </c>
      <c r="B90" s="318" t="s">
        <v>19</v>
      </c>
      <c r="C90" s="319">
        <v>0</v>
      </c>
      <c r="D90" s="320"/>
      <c r="E90" s="319">
        <f>E91</f>
        <v>552.6</v>
      </c>
      <c r="F90" s="321" t="e">
        <f t="shared" si="9"/>
        <v>#DIV/0!</v>
      </c>
      <c r="G90" s="306"/>
    </row>
    <row r="91" spans="1:11" x14ac:dyDescent="0.3">
      <c r="A91" s="322">
        <v>3121</v>
      </c>
      <c r="B91" s="332" t="s">
        <v>137</v>
      </c>
      <c r="C91" s="324">
        <v>0</v>
      </c>
      <c r="D91" s="325"/>
      <c r="E91" s="324">
        <v>552.6</v>
      </c>
      <c r="F91" s="321" t="e">
        <f t="shared" si="9"/>
        <v>#DIV/0!</v>
      </c>
      <c r="G91" s="306"/>
    </row>
    <row r="92" spans="1:11" x14ac:dyDescent="0.3">
      <c r="A92" s="328">
        <v>313</v>
      </c>
      <c r="B92" s="194" t="s">
        <v>20</v>
      </c>
      <c r="C92" s="329">
        <v>0</v>
      </c>
      <c r="D92" s="320"/>
      <c r="E92" s="329">
        <f>E93</f>
        <v>2158.12</v>
      </c>
      <c r="F92" s="321" t="e">
        <f t="shared" si="9"/>
        <v>#DIV/0!</v>
      </c>
      <c r="G92" s="306"/>
    </row>
    <row r="93" spans="1:11" x14ac:dyDescent="0.3">
      <c r="A93" s="330">
        <v>3132</v>
      </c>
      <c r="B93" s="191" t="s">
        <v>21</v>
      </c>
      <c r="C93" s="331">
        <v>0</v>
      </c>
      <c r="D93" s="325"/>
      <c r="E93" s="331">
        <v>2158.12</v>
      </c>
      <c r="F93" s="321" t="e">
        <f t="shared" si="9"/>
        <v>#DIV/0!</v>
      </c>
      <c r="G93" s="306"/>
    </row>
    <row r="94" spans="1:11" x14ac:dyDescent="0.3">
      <c r="A94" s="317">
        <v>32</v>
      </c>
      <c r="B94" s="318" t="s">
        <v>8</v>
      </c>
      <c r="C94" s="319">
        <v>63.55</v>
      </c>
      <c r="D94" s="333"/>
      <c r="E94" s="319">
        <f>E95</f>
        <v>63.55</v>
      </c>
      <c r="F94" s="321">
        <f t="shared" si="9"/>
        <v>100</v>
      </c>
      <c r="G94" s="306"/>
      <c r="K94" s="38"/>
    </row>
    <row r="95" spans="1:11" x14ac:dyDescent="0.3">
      <c r="A95" s="328">
        <v>321</v>
      </c>
      <c r="B95" s="194" t="s">
        <v>17</v>
      </c>
      <c r="C95" s="329">
        <v>0</v>
      </c>
      <c r="D95" s="333"/>
      <c r="E95" s="329">
        <f>E96</f>
        <v>63.55</v>
      </c>
      <c r="F95" s="321" t="e">
        <f t="shared" si="9"/>
        <v>#DIV/0!</v>
      </c>
      <c r="G95" s="306"/>
    </row>
    <row r="96" spans="1:11" x14ac:dyDescent="0.3">
      <c r="A96" s="330">
        <v>3212</v>
      </c>
      <c r="B96" s="191" t="s">
        <v>203</v>
      </c>
      <c r="C96" s="331">
        <v>0</v>
      </c>
      <c r="D96" s="333"/>
      <c r="E96" s="331">
        <v>63.55</v>
      </c>
      <c r="F96" s="321" t="e">
        <f t="shared" si="9"/>
        <v>#DIV/0!</v>
      </c>
      <c r="G96" s="306"/>
    </row>
    <row r="97" spans="1:7" x14ac:dyDescent="0.3">
      <c r="A97" s="370" t="s">
        <v>262</v>
      </c>
      <c r="B97" s="371"/>
      <c r="C97" s="315">
        <f>C98</f>
        <v>1956.6000000000001</v>
      </c>
      <c r="D97" s="315"/>
      <c r="E97" s="315">
        <f>E98</f>
        <v>1956.6000000000001</v>
      </c>
      <c r="F97" s="316">
        <f t="shared" ref="F97:F117" si="21">(E97/C97)*100</f>
        <v>100</v>
      </c>
      <c r="G97" s="306"/>
    </row>
    <row r="98" spans="1:7" x14ac:dyDescent="0.3">
      <c r="A98" s="317">
        <v>3</v>
      </c>
      <c r="B98" s="318" t="s">
        <v>7</v>
      </c>
      <c r="C98" s="319">
        <f>C99+C106</f>
        <v>1956.6000000000001</v>
      </c>
      <c r="D98" s="320"/>
      <c r="E98" s="319">
        <f>E99+E106</f>
        <v>1956.6000000000001</v>
      </c>
      <c r="F98" s="321">
        <f t="shared" si="21"/>
        <v>100</v>
      </c>
      <c r="G98" s="306"/>
    </row>
    <row r="99" spans="1:7" x14ac:dyDescent="0.3">
      <c r="A99" s="317">
        <v>31</v>
      </c>
      <c r="B99" s="318" t="s">
        <v>17</v>
      </c>
      <c r="C99" s="319">
        <v>1945.43</v>
      </c>
      <c r="D99" s="320"/>
      <c r="E99" s="319">
        <f>E100+E104+E102</f>
        <v>1945.43</v>
      </c>
      <c r="F99" s="321">
        <f t="shared" si="21"/>
        <v>100</v>
      </c>
      <c r="G99" s="306"/>
    </row>
    <row r="100" spans="1:7" x14ac:dyDescent="0.3">
      <c r="A100" s="317">
        <v>311</v>
      </c>
      <c r="B100" s="318" t="s">
        <v>40</v>
      </c>
      <c r="C100" s="319">
        <v>0</v>
      </c>
      <c r="D100" s="320"/>
      <c r="E100" s="319">
        <f>E101</f>
        <v>1605.92</v>
      </c>
      <c r="F100" s="321" t="e">
        <f t="shared" si="21"/>
        <v>#DIV/0!</v>
      </c>
      <c r="G100" s="306"/>
    </row>
    <row r="101" spans="1:7" x14ac:dyDescent="0.3">
      <c r="A101" s="322">
        <v>3111</v>
      </c>
      <c r="B101" s="332" t="s">
        <v>18</v>
      </c>
      <c r="C101" s="324">
        <v>0</v>
      </c>
      <c r="D101" s="325"/>
      <c r="E101" s="324">
        <v>1605.92</v>
      </c>
      <c r="F101" s="321" t="e">
        <f t="shared" si="21"/>
        <v>#DIV/0!</v>
      </c>
      <c r="G101" s="306"/>
    </row>
    <row r="102" spans="1:7" x14ac:dyDescent="0.3">
      <c r="A102" s="317">
        <v>312</v>
      </c>
      <c r="B102" s="318" t="s">
        <v>19</v>
      </c>
      <c r="C102" s="319">
        <v>0</v>
      </c>
      <c r="D102" s="320"/>
      <c r="E102" s="319">
        <f>E103</f>
        <v>97.11</v>
      </c>
      <c r="F102" s="321" t="e">
        <f t="shared" si="21"/>
        <v>#DIV/0!</v>
      </c>
      <c r="G102" s="306"/>
    </row>
    <row r="103" spans="1:7" x14ac:dyDescent="0.3">
      <c r="A103" s="322">
        <v>3121</v>
      </c>
      <c r="B103" s="332" t="s">
        <v>137</v>
      </c>
      <c r="C103" s="324">
        <v>0</v>
      </c>
      <c r="D103" s="325"/>
      <c r="E103" s="324">
        <v>97.11</v>
      </c>
      <c r="F103" s="321" t="e">
        <f t="shared" si="21"/>
        <v>#DIV/0!</v>
      </c>
      <c r="G103" s="306"/>
    </row>
    <row r="104" spans="1:7" x14ac:dyDescent="0.3">
      <c r="A104" s="317">
        <v>313</v>
      </c>
      <c r="B104" s="318" t="s">
        <v>20</v>
      </c>
      <c r="C104" s="319">
        <v>0</v>
      </c>
      <c r="D104" s="320"/>
      <c r="E104" s="319">
        <f>E105</f>
        <v>242.4</v>
      </c>
      <c r="F104" s="321" t="e">
        <f t="shared" si="21"/>
        <v>#DIV/0!</v>
      </c>
      <c r="G104" s="306"/>
    </row>
    <row r="105" spans="1:7" x14ac:dyDescent="0.3">
      <c r="A105" s="322">
        <v>3132</v>
      </c>
      <c r="B105" s="332" t="s">
        <v>21</v>
      </c>
      <c r="C105" s="324">
        <v>0</v>
      </c>
      <c r="D105" s="325"/>
      <c r="E105" s="324">
        <v>242.4</v>
      </c>
      <c r="F105" s="321" t="e">
        <f t="shared" si="21"/>
        <v>#DIV/0!</v>
      </c>
      <c r="G105" s="306"/>
    </row>
    <row r="106" spans="1:7" x14ac:dyDescent="0.3">
      <c r="A106" s="317">
        <v>32</v>
      </c>
      <c r="B106" s="318" t="s">
        <v>8</v>
      </c>
      <c r="C106" s="319">
        <v>11.17</v>
      </c>
      <c r="D106" s="333"/>
      <c r="E106" s="319">
        <f>E107</f>
        <v>11.17</v>
      </c>
      <c r="F106" s="321">
        <f t="shared" si="21"/>
        <v>100</v>
      </c>
      <c r="G106" s="306"/>
    </row>
    <row r="107" spans="1:7" x14ac:dyDescent="0.3">
      <c r="A107" s="328">
        <v>321</v>
      </c>
      <c r="B107" s="194" t="s">
        <v>17</v>
      </c>
      <c r="C107" s="329">
        <v>0</v>
      </c>
      <c r="D107" s="333"/>
      <c r="E107" s="329">
        <f>E108</f>
        <v>11.17</v>
      </c>
      <c r="F107" s="321" t="e">
        <f t="shared" si="21"/>
        <v>#DIV/0!</v>
      </c>
      <c r="G107" s="306"/>
    </row>
    <row r="108" spans="1:7" x14ac:dyDescent="0.3">
      <c r="A108" s="330">
        <v>3212</v>
      </c>
      <c r="B108" s="191" t="s">
        <v>203</v>
      </c>
      <c r="C108" s="331">
        <v>0</v>
      </c>
      <c r="D108" s="333"/>
      <c r="E108" s="331">
        <v>11.17</v>
      </c>
      <c r="F108" s="321" t="e">
        <f t="shared" si="21"/>
        <v>#DIV/0!</v>
      </c>
      <c r="G108" s="306"/>
    </row>
    <row r="109" spans="1:7" x14ac:dyDescent="0.3">
      <c r="A109" s="370" t="s">
        <v>281</v>
      </c>
      <c r="B109" s="371"/>
      <c r="C109" s="315">
        <f>C110</f>
        <v>829.41</v>
      </c>
      <c r="D109" s="315"/>
      <c r="E109" s="315">
        <f>E110</f>
        <v>829.41</v>
      </c>
      <c r="F109" s="316">
        <f t="shared" si="21"/>
        <v>100</v>
      </c>
      <c r="G109" s="306"/>
    </row>
    <row r="110" spans="1:7" x14ac:dyDescent="0.3">
      <c r="A110" s="317">
        <v>3</v>
      </c>
      <c r="B110" s="318" t="s">
        <v>7</v>
      </c>
      <c r="C110" s="319">
        <f>C111</f>
        <v>829.41</v>
      </c>
      <c r="D110" s="320"/>
      <c r="E110" s="319">
        <f>E111</f>
        <v>829.41</v>
      </c>
      <c r="F110" s="321">
        <f t="shared" si="21"/>
        <v>100</v>
      </c>
      <c r="G110" s="306"/>
    </row>
    <row r="111" spans="1:7" x14ac:dyDescent="0.3">
      <c r="A111" s="317">
        <v>31</v>
      </c>
      <c r="B111" s="318" t="s">
        <v>17</v>
      </c>
      <c r="C111" s="319">
        <v>829.41</v>
      </c>
      <c r="D111" s="320"/>
      <c r="E111" s="319">
        <f>E112+E116+E114</f>
        <v>829.41</v>
      </c>
      <c r="F111" s="321">
        <f t="shared" si="21"/>
        <v>100</v>
      </c>
      <c r="G111" s="306"/>
    </row>
    <row r="112" spans="1:7" x14ac:dyDescent="0.3">
      <c r="A112" s="317">
        <v>311</v>
      </c>
      <c r="B112" s="318" t="s">
        <v>40</v>
      </c>
      <c r="C112" s="319">
        <v>0</v>
      </c>
      <c r="D112" s="320"/>
      <c r="E112" s="319">
        <f>E113</f>
        <v>692.56</v>
      </c>
      <c r="F112" s="321" t="e">
        <f t="shared" si="21"/>
        <v>#DIV/0!</v>
      </c>
      <c r="G112" s="306"/>
    </row>
    <row r="113" spans="1:7" x14ac:dyDescent="0.3">
      <c r="A113" s="322">
        <v>3111</v>
      </c>
      <c r="B113" s="332" t="s">
        <v>18</v>
      </c>
      <c r="C113" s="324">
        <v>0</v>
      </c>
      <c r="D113" s="325"/>
      <c r="E113" s="324">
        <v>692.56</v>
      </c>
      <c r="F113" s="321" t="e">
        <f t="shared" si="21"/>
        <v>#DIV/0!</v>
      </c>
      <c r="G113" s="306"/>
    </row>
    <row r="114" spans="1:7" x14ac:dyDescent="0.3">
      <c r="A114" s="317">
        <v>312</v>
      </c>
      <c r="B114" s="318" t="s">
        <v>19</v>
      </c>
      <c r="C114" s="319">
        <v>0</v>
      </c>
      <c r="D114" s="320"/>
      <c r="E114" s="319">
        <f>E115</f>
        <v>0</v>
      </c>
      <c r="F114" s="321" t="e">
        <f t="shared" ref="F114:F115" si="22">(E114/C114)*100</f>
        <v>#DIV/0!</v>
      </c>
      <c r="G114" s="306"/>
    </row>
    <row r="115" spans="1:7" x14ac:dyDescent="0.3">
      <c r="A115" s="322">
        <v>3121</v>
      </c>
      <c r="B115" s="332" t="s">
        <v>137</v>
      </c>
      <c r="C115" s="324">
        <v>0</v>
      </c>
      <c r="D115" s="325"/>
      <c r="E115" s="324">
        <v>0</v>
      </c>
      <c r="F115" s="321" t="e">
        <f t="shared" si="22"/>
        <v>#DIV/0!</v>
      </c>
      <c r="G115" s="306"/>
    </row>
    <row r="116" spans="1:7" x14ac:dyDescent="0.3">
      <c r="A116" s="317">
        <v>313</v>
      </c>
      <c r="B116" s="318" t="s">
        <v>20</v>
      </c>
      <c r="C116" s="319">
        <v>0</v>
      </c>
      <c r="D116" s="320"/>
      <c r="E116" s="319">
        <f>E117</f>
        <v>136.85</v>
      </c>
      <c r="F116" s="321" t="e">
        <f t="shared" si="21"/>
        <v>#DIV/0!</v>
      </c>
      <c r="G116" s="306"/>
    </row>
    <row r="117" spans="1:7" x14ac:dyDescent="0.3">
      <c r="A117" s="322">
        <v>3132</v>
      </c>
      <c r="B117" s="332" t="s">
        <v>21</v>
      </c>
      <c r="C117" s="324">
        <v>0</v>
      </c>
      <c r="D117" s="325"/>
      <c r="E117" s="324">
        <v>136.85</v>
      </c>
      <c r="F117" s="321" t="e">
        <f t="shared" si="21"/>
        <v>#DIV/0!</v>
      </c>
      <c r="G117" s="306"/>
    </row>
    <row r="118" spans="1:7" x14ac:dyDescent="0.3">
      <c r="A118" s="370" t="s">
        <v>198</v>
      </c>
      <c r="B118" s="371"/>
      <c r="C118" s="315">
        <f>C119</f>
        <v>11087.34</v>
      </c>
      <c r="D118" s="315"/>
      <c r="E118" s="315">
        <f>E119</f>
        <v>11087.340000000002</v>
      </c>
      <c r="F118" s="316">
        <f t="shared" si="9"/>
        <v>100.00000000000003</v>
      </c>
      <c r="G118" s="306"/>
    </row>
    <row r="119" spans="1:7" x14ac:dyDescent="0.3">
      <c r="A119" s="317">
        <v>3</v>
      </c>
      <c r="B119" s="318" t="s">
        <v>7</v>
      </c>
      <c r="C119" s="319">
        <f>C120+C127</f>
        <v>11087.34</v>
      </c>
      <c r="D119" s="320"/>
      <c r="E119" s="319">
        <f>E120+E127</f>
        <v>11087.340000000002</v>
      </c>
      <c r="F119" s="321">
        <f t="shared" si="9"/>
        <v>100.00000000000003</v>
      </c>
      <c r="G119" s="306"/>
    </row>
    <row r="120" spans="1:7" x14ac:dyDescent="0.3">
      <c r="A120" s="317">
        <v>31</v>
      </c>
      <c r="B120" s="318" t="s">
        <v>17</v>
      </c>
      <c r="C120" s="319">
        <v>11024.06</v>
      </c>
      <c r="D120" s="320"/>
      <c r="E120" s="319">
        <f>E121+E125+E123</f>
        <v>11024.060000000001</v>
      </c>
      <c r="F120" s="321">
        <f t="shared" si="9"/>
        <v>100.00000000000003</v>
      </c>
      <c r="G120" s="306"/>
    </row>
    <row r="121" spans="1:7" x14ac:dyDescent="0.3">
      <c r="A121" s="317">
        <v>311</v>
      </c>
      <c r="B121" s="318" t="s">
        <v>40</v>
      </c>
      <c r="C121" s="319">
        <v>0</v>
      </c>
      <c r="D121" s="320"/>
      <c r="E121" s="319">
        <f>E122</f>
        <v>9100.17</v>
      </c>
      <c r="F121" s="321" t="e">
        <f t="shared" si="9"/>
        <v>#DIV/0!</v>
      </c>
      <c r="G121" s="306"/>
    </row>
    <row r="122" spans="1:7" x14ac:dyDescent="0.3">
      <c r="A122" s="322">
        <v>3111</v>
      </c>
      <c r="B122" s="332" t="s">
        <v>18</v>
      </c>
      <c r="C122" s="324">
        <v>0</v>
      </c>
      <c r="D122" s="325"/>
      <c r="E122" s="324">
        <v>9100.17</v>
      </c>
      <c r="F122" s="321" t="e">
        <f t="shared" si="9"/>
        <v>#DIV/0!</v>
      </c>
      <c r="G122" s="306"/>
    </row>
    <row r="123" spans="1:7" x14ac:dyDescent="0.3">
      <c r="A123" s="317">
        <v>312</v>
      </c>
      <c r="B123" s="318" t="s">
        <v>19</v>
      </c>
      <c r="C123" s="319">
        <v>0</v>
      </c>
      <c r="D123" s="320"/>
      <c r="E123" s="319">
        <f>E124</f>
        <v>550.29</v>
      </c>
      <c r="F123" s="321" t="e">
        <f t="shared" ref="F123:F124" si="23">(E123/C123)*100</f>
        <v>#DIV/0!</v>
      </c>
      <c r="G123" s="306"/>
    </row>
    <row r="124" spans="1:7" x14ac:dyDescent="0.3">
      <c r="A124" s="322">
        <v>3121</v>
      </c>
      <c r="B124" s="332" t="s">
        <v>137</v>
      </c>
      <c r="C124" s="324">
        <v>0</v>
      </c>
      <c r="D124" s="325"/>
      <c r="E124" s="324">
        <v>550.29</v>
      </c>
      <c r="F124" s="321" t="e">
        <f t="shared" si="23"/>
        <v>#DIV/0!</v>
      </c>
      <c r="G124" s="306"/>
    </row>
    <row r="125" spans="1:7" x14ac:dyDescent="0.3">
      <c r="A125" s="317">
        <v>313</v>
      </c>
      <c r="B125" s="318" t="s">
        <v>20</v>
      </c>
      <c r="C125" s="319">
        <v>0</v>
      </c>
      <c r="D125" s="320"/>
      <c r="E125" s="319">
        <f>E126</f>
        <v>1373.6</v>
      </c>
      <c r="F125" s="321" t="e">
        <f t="shared" si="9"/>
        <v>#DIV/0!</v>
      </c>
      <c r="G125" s="306"/>
    </row>
    <row r="126" spans="1:7" x14ac:dyDescent="0.3">
      <c r="A126" s="322">
        <v>3132</v>
      </c>
      <c r="B126" s="332" t="s">
        <v>21</v>
      </c>
      <c r="C126" s="324">
        <v>0</v>
      </c>
      <c r="D126" s="325"/>
      <c r="E126" s="324">
        <v>1373.6</v>
      </c>
      <c r="F126" s="321" t="e">
        <f t="shared" si="9"/>
        <v>#DIV/0!</v>
      </c>
      <c r="G126" s="306"/>
    </row>
    <row r="127" spans="1:7" x14ac:dyDescent="0.3">
      <c r="A127" s="317">
        <v>32</v>
      </c>
      <c r="B127" s="318" t="s">
        <v>8</v>
      </c>
      <c r="C127" s="319">
        <v>63.28</v>
      </c>
      <c r="D127" s="333"/>
      <c r="E127" s="319">
        <f>E128</f>
        <v>63.28</v>
      </c>
      <c r="F127" s="321">
        <f t="shared" ref="F127:F129" si="24">(E127/C127)*100</f>
        <v>100</v>
      </c>
      <c r="G127" s="306"/>
    </row>
    <row r="128" spans="1:7" x14ac:dyDescent="0.3">
      <c r="A128" s="328">
        <v>321</v>
      </c>
      <c r="B128" s="194" t="s">
        <v>17</v>
      </c>
      <c r="C128" s="329">
        <v>0</v>
      </c>
      <c r="D128" s="333"/>
      <c r="E128" s="329">
        <f>E129</f>
        <v>63.28</v>
      </c>
      <c r="F128" s="321" t="e">
        <f t="shared" si="24"/>
        <v>#DIV/0!</v>
      </c>
      <c r="G128" s="306"/>
    </row>
    <row r="129" spans="1:7" x14ac:dyDescent="0.3">
      <c r="A129" s="330">
        <v>3212</v>
      </c>
      <c r="B129" s="191" t="s">
        <v>203</v>
      </c>
      <c r="C129" s="331">
        <v>0</v>
      </c>
      <c r="D129" s="333"/>
      <c r="E129" s="331">
        <v>63.28</v>
      </c>
      <c r="F129" s="321" t="e">
        <f t="shared" si="24"/>
        <v>#DIV/0!</v>
      </c>
      <c r="G129" s="306"/>
    </row>
    <row r="130" spans="1:7" x14ac:dyDescent="0.3">
      <c r="A130" s="370" t="s">
        <v>261</v>
      </c>
      <c r="B130" s="371"/>
      <c r="C130" s="315">
        <f>C131</f>
        <v>4699.9799999999996</v>
      </c>
      <c r="D130" s="315"/>
      <c r="E130" s="315">
        <f>E131</f>
        <v>4699.9799999999996</v>
      </c>
      <c r="F130" s="316">
        <f t="shared" ref="F130:F138" si="25">(E130/C130)*100</f>
        <v>100</v>
      </c>
      <c r="G130" s="306"/>
    </row>
    <row r="131" spans="1:7" x14ac:dyDescent="0.3">
      <c r="A131" s="317">
        <v>3</v>
      </c>
      <c r="B131" s="318" t="s">
        <v>7</v>
      </c>
      <c r="C131" s="319">
        <f>C132</f>
        <v>4699.9799999999996</v>
      </c>
      <c r="D131" s="320"/>
      <c r="E131" s="319">
        <f>E132</f>
        <v>4699.9799999999996</v>
      </c>
      <c r="F131" s="321">
        <f t="shared" si="25"/>
        <v>100</v>
      </c>
      <c r="G131" s="306"/>
    </row>
    <row r="132" spans="1:7" x14ac:dyDescent="0.3">
      <c r="A132" s="317">
        <v>31</v>
      </c>
      <c r="B132" s="318" t="s">
        <v>17</v>
      </c>
      <c r="C132" s="319">
        <v>4699.9799999999996</v>
      </c>
      <c r="D132" s="320"/>
      <c r="E132" s="319">
        <f>E133+E137</f>
        <v>4699.9799999999996</v>
      </c>
      <c r="F132" s="321">
        <f t="shared" si="25"/>
        <v>100</v>
      </c>
      <c r="G132" s="306"/>
    </row>
    <row r="133" spans="1:7" x14ac:dyDescent="0.3">
      <c r="A133" s="317">
        <v>311</v>
      </c>
      <c r="B133" s="318" t="s">
        <v>40</v>
      </c>
      <c r="C133" s="319">
        <v>0</v>
      </c>
      <c r="D133" s="320"/>
      <c r="E133" s="319">
        <f>E134</f>
        <v>3924.48</v>
      </c>
      <c r="F133" s="321" t="e">
        <f t="shared" si="25"/>
        <v>#DIV/0!</v>
      </c>
      <c r="G133" s="306"/>
    </row>
    <row r="134" spans="1:7" x14ac:dyDescent="0.3">
      <c r="A134" s="322">
        <v>3111</v>
      </c>
      <c r="B134" s="332" t="s">
        <v>18</v>
      </c>
      <c r="C134" s="324">
        <v>0</v>
      </c>
      <c r="D134" s="325"/>
      <c r="E134" s="324">
        <v>3924.48</v>
      </c>
      <c r="F134" s="321" t="e">
        <f t="shared" si="25"/>
        <v>#DIV/0!</v>
      </c>
      <c r="G134" s="306"/>
    </row>
    <row r="135" spans="1:7" x14ac:dyDescent="0.3">
      <c r="A135" s="317">
        <v>312</v>
      </c>
      <c r="B135" s="318" t="s">
        <v>19</v>
      </c>
      <c r="C135" s="319">
        <v>0</v>
      </c>
      <c r="D135" s="320"/>
      <c r="E135" s="319">
        <f>E136</f>
        <v>0</v>
      </c>
      <c r="F135" s="321" t="e">
        <f t="shared" si="25"/>
        <v>#DIV/0!</v>
      </c>
      <c r="G135" s="306"/>
    </row>
    <row r="136" spans="1:7" x14ac:dyDescent="0.3">
      <c r="A136" s="322">
        <v>3121</v>
      </c>
      <c r="B136" s="332" t="s">
        <v>137</v>
      </c>
      <c r="C136" s="324">
        <v>0</v>
      </c>
      <c r="D136" s="325"/>
      <c r="E136" s="324">
        <v>0</v>
      </c>
      <c r="F136" s="321" t="e">
        <f t="shared" si="25"/>
        <v>#DIV/0!</v>
      </c>
      <c r="G136" s="306"/>
    </row>
    <row r="137" spans="1:7" x14ac:dyDescent="0.3">
      <c r="A137" s="317">
        <v>313</v>
      </c>
      <c r="B137" s="318" t="s">
        <v>20</v>
      </c>
      <c r="C137" s="319">
        <v>0</v>
      </c>
      <c r="D137" s="320"/>
      <c r="E137" s="319">
        <f>E138</f>
        <v>775.5</v>
      </c>
      <c r="F137" s="321" t="e">
        <f t="shared" si="25"/>
        <v>#DIV/0!</v>
      </c>
      <c r="G137" s="306"/>
    </row>
    <row r="138" spans="1:7" x14ac:dyDescent="0.3">
      <c r="A138" s="322">
        <v>3132</v>
      </c>
      <c r="B138" s="332" t="s">
        <v>21</v>
      </c>
      <c r="C138" s="324">
        <v>0</v>
      </c>
      <c r="D138" s="325"/>
      <c r="E138" s="324">
        <v>775.5</v>
      </c>
      <c r="F138" s="321" t="e">
        <f t="shared" si="25"/>
        <v>#DIV/0!</v>
      </c>
      <c r="G138" s="306"/>
    </row>
    <row r="139" spans="1:7" x14ac:dyDescent="0.3">
      <c r="A139" s="388" t="s">
        <v>191</v>
      </c>
      <c r="B139" s="389"/>
      <c r="C139" s="311">
        <f>C140+C234+C288</f>
        <v>1213378.92</v>
      </c>
      <c r="D139" s="311"/>
      <c r="E139" s="311">
        <f>E140+E234+E288</f>
        <v>1201551.6800000002</v>
      </c>
      <c r="F139" s="312">
        <f t="shared" ref="F139:F213" si="26">(E139/C139)*100</f>
        <v>99.025264094747939</v>
      </c>
      <c r="G139" s="306"/>
    </row>
    <row r="140" spans="1:7" x14ac:dyDescent="0.3">
      <c r="A140" s="378" t="s">
        <v>192</v>
      </c>
      <c r="B140" s="379"/>
      <c r="C140" s="340">
        <f>C141+C150+C160+C199+C228</f>
        <v>1141050.19</v>
      </c>
      <c r="D140" s="340"/>
      <c r="E140" s="340">
        <f>E141+E150+E160+E194+E199+E228</f>
        <v>1128074.5200000003</v>
      </c>
      <c r="F140" s="341">
        <f t="shared" si="26"/>
        <v>98.862830915439432</v>
      </c>
      <c r="G140" s="306"/>
    </row>
    <row r="141" spans="1:7" x14ac:dyDescent="0.3">
      <c r="A141" s="372" t="s">
        <v>297</v>
      </c>
      <c r="B141" s="373"/>
      <c r="C141" s="315">
        <f t="shared" ref="C141:E142" si="27">C142</f>
        <v>500</v>
      </c>
      <c r="D141" s="315"/>
      <c r="E141" s="315">
        <f>E144+E148</f>
        <v>119.13</v>
      </c>
      <c r="F141" s="316">
        <f t="shared" si="26"/>
        <v>23.826000000000001</v>
      </c>
      <c r="G141" s="306"/>
    </row>
    <row r="142" spans="1:7" x14ac:dyDescent="0.3">
      <c r="A142" s="317">
        <v>3</v>
      </c>
      <c r="B142" s="318" t="s">
        <v>7</v>
      </c>
      <c r="C142" s="319">
        <f t="shared" si="27"/>
        <v>500</v>
      </c>
      <c r="D142" s="320"/>
      <c r="E142" s="319">
        <f t="shared" si="27"/>
        <v>119.13</v>
      </c>
      <c r="F142" s="321">
        <f t="shared" si="26"/>
        <v>23.826000000000001</v>
      </c>
      <c r="G142" s="306"/>
    </row>
    <row r="143" spans="1:7" x14ac:dyDescent="0.3">
      <c r="A143" s="317">
        <v>32</v>
      </c>
      <c r="B143" s="318" t="s">
        <v>8</v>
      </c>
      <c r="C143" s="319">
        <v>500</v>
      </c>
      <c r="D143" s="320"/>
      <c r="E143" s="319">
        <f>E144+E148</f>
        <v>119.13</v>
      </c>
      <c r="F143" s="321">
        <f t="shared" si="26"/>
        <v>23.826000000000001</v>
      </c>
      <c r="G143" s="306"/>
    </row>
    <row r="144" spans="1:7" x14ac:dyDescent="0.3">
      <c r="A144" s="317">
        <v>322</v>
      </c>
      <c r="B144" s="318" t="s">
        <v>9</v>
      </c>
      <c r="C144" s="319">
        <v>0</v>
      </c>
      <c r="D144" s="320"/>
      <c r="E144" s="319">
        <f>SUM(E145:E147)</f>
        <v>63.52</v>
      </c>
      <c r="F144" s="321" t="e">
        <f t="shared" si="26"/>
        <v>#DIV/0!</v>
      </c>
      <c r="G144" s="306"/>
    </row>
    <row r="145" spans="1:7" x14ac:dyDescent="0.3">
      <c r="A145" s="344">
        <v>3221</v>
      </c>
      <c r="B145" s="239" t="s">
        <v>117</v>
      </c>
      <c r="C145" s="324">
        <v>0</v>
      </c>
      <c r="D145" s="325"/>
      <c r="E145" s="324">
        <v>17.100000000000001</v>
      </c>
      <c r="F145" s="321" t="e">
        <f t="shared" si="26"/>
        <v>#DIV/0!</v>
      </c>
      <c r="G145" s="306"/>
    </row>
    <row r="146" spans="1:7" x14ac:dyDescent="0.3">
      <c r="A146" s="322">
        <v>3223</v>
      </c>
      <c r="B146" s="332" t="s">
        <v>125</v>
      </c>
      <c r="C146" s="324">
        <v>0</v>
      </c>
      <c r="D146" s="325"/>
      <c r="E146" s="324">
        <v>38.43</v>
      </c>
      <c r="F146" s="321" t="e">
        <f t="shared" ref="F146:F149" si="28">(E146/C146)*100</f>
        <v>#DIV/0!</v>
      </c>
      <c r="G146" s="306"/>
    </row>
    <row r="147" spans="1:7" x14ac:dyDescent="0.3">
      <c r="A147" s="322">
        <v>3225</v>
      </c>
      <c r="B147" s="332" t="s">
        <v>10</v>
      </c>
      <c r="C147" s="324">
        <v>0</v>
      </c>
      <c r="D147" s="325"/>
      <c r="E147" s="324">
        <v>7.99</v>
      </c>
      <c r="F147" s="321" t="e">
        <f t="shared" si="28"/>
        <v>#DIV/0!</v>
      </c>
      <c r="G147" s="306"/>
    </row>
    <row r="148" spans="1:7" x14ac:dyDescent="0.3">
      <c r="A148" s="328">
        <v>329</v>
      </c>
      <c r="B148" s="194" t="s">
        <v>12</v>
      </c>
      <c r="C148" s="319">
        <v>0</v>
      </c>
      <c r="D148" s="320"/>
      <c r="E148" s="319">
        <f>E149</f>
        <v>55.61</v>
      </c>
      <c r="F148" s="321" t="e">
        <f t="shared" si="28"/>
        <v>#DIV/0!</v>
      </c>
      <c r="G148" s="306"/>
    </row>
    <row r="149" spans="1:7" x14ac:dyDescent="0.3">
      <c r="A149" s="330">
        <v>3299</v>
      </c>
      <c r="B149" s="191" t="s">
        <v>12</v>
      </c>
      <c r="C149" s="324">
        <v>0</v>
      </c>
      <c r="D149" s="325"/>
      <c r="E149" s="324">
        <v>55.61</v>
      </c>
      <c r="F149" s="321" t="e">
        <f t="shared" si="28"/>
        <v>#DIV/0!</v>
      </c>
      <c r="G149" s="306"/>
    </row>
    <row r="150" spans="1:7" x14ac:dyDescent="0.3">
      <c r="A150" s="372" t="s">
        <v>282</v>
      </c>
      <c r="B150" s="373"/>
      <c r="C150" s="315">
        <f t="shared" ref="C150:E151" si="29">C151</f>
        <v>55.57</v>
      </c>
      <c r="D150" s="315"/>
      <c r="E150" s="315">
        <f t="shared" si="29"/>
        <v>55.57</v>
      </c>
      <c r="F150" s="316">
        <f t="shared" si="26"/>
        <v>100</v>
      </c>
      <c r="G150" s="306"/>
    </row>
    <row r="151" spans="1:7" x14ac:dyDescent="0.3">
      <c r="A151" s="317">
        <v>3</v>
      </c>
      <c r="B151" s="318" t="s">
        <v>7</v>
      </c>
      <c r="C151" s="319">
        <f t="shared" si="29"/>
        <v>55.57</v>
      </c>
      <c r="D151" s="320"/>
      <c r="E151" s="319">
        <f t="shared" si="29"/>
        <v>55.57</v>
      </c>
      <c r="F151" s="321">
        <f t="shared" si="26"/>
        <v>100</v>
      </c>
      <c r="G151" s="306"/>
    </row>
    <row r="152" spans="1:7" x14ac:dyDescent="0.3">
      <c r="A152" s="317">
        <v>32</v>
      </c>
      <c r="B152" s="318" t="s">
        <v>8</v>
      </c>
      <c r="C152" s="319">
        <v>55.57</v>
      </c>
      <c r="D152" s="320"/>
      <c r="E152" s="319">
        <f t="shared" ref="E152" si="30">E153+E157</f>
        <v>55.57</v>
      </c>
      <c r="F152" s="321">
        <f t="shared" si="26"/>
        <v>100</v>
      </c>
      <c r="G152" s="306"/>
    </row>
    <row r="153" spans="1:7" x14ac:dyDescent="0.3">
      <c r="A153" s="317">
        <v>322</v>
      </c>
      <c r="B153" s="318" t="s">
        <v>9</v>
      </c>
      <c r="C153" s="319">
        <v>0</v>
      </c>
      <c r="D153" s="320"/>
      <c r="E153" s="319">
        <f>SUM(E154:E156)</f>
        <v>26.18</v>
      </c>
      <c r="F153" s="321" t="e">
        <f t="shared" si="26"/>
        <v>#DIV/0!</v>
      </c>
      <c r="G153" s="306"/>
    </row>
    <row r="154" spans="1:7" x14ac:dyDescent="0.3">
      <c r="A154" s="344">
        <v>3221</v>
      </c>
      <c r="B154" s="239" t="s">
        <v>117</v>
      </c>
      <c r="C154" s="324">
        <v>0</v>
      </c>
      <c r="D154" s="325"/>
      <c r="E154" s="324">
        <v>0</v>
      </c>
      <c r="F154" s="321" t="e">
        <f t="shared" si="26"/>
        <v>#DIV/0!</v>
      </c>
      <c r="G154" s="306"/>
    </row>
    <row r="155" spans="1:7" x14ac:dyDescent="0.3">
      <c r="A155" s="342">
        <v>3222</v>
      </c>
      <c r="B155" s="343" t="s">
        <v>51</v>
      </c>
      <c r="C155" s="331">
        <v>0</v>
      </c>
      <c r="D155" s="325"/>
      <c r="E155" s="331">
        <v>26.18</v>
      </c>
      <c r="F155" s="321" t="e">
        <f t="shared" si="26"/>
        <v>#DIV/0!</v>
      </c>
      <c r="G155" s="306"/>
    </row>
    <row r="156" spans="1:7" x14ac:dyDescent="0.3">
      <c r="A156" s="342">
        <v>3224</v>
      </c>
      <c r="B156" s="343" t="s">
        <v>204</v>
      </c>
      <c r="C156" s="331">
        <v>0</v>
      </c>
      <c r="D156" s="325"/>
      <c r="E156" s="331">
        <v>0</v>
      </c>
      <c r="F156" s="321" t="e">
        <f t="shared" si="26"/>
        <v>#DIV/0!</v>
      </c>
      <c r="G156" s="306"/>
    </row>
    <row r="157" spans="1:7" x14ac:dyDescent="0.3">
      <c r="A157" s="328">
        <v>329</v>
      </c>
      <c r="B157" s="194" t="s">
        <v>12</v>
      </c>
      <c r="C157" s="319">
        <v>0</v>
      </c>
      <c r="D157" s="320"/>
      <c r="E157" s="319">
        <f>E159+E158</f>
        <v>29.39</v>
      </c>
      <c r="F157" s="321" t="e">
        <f t="shared" si="26"/>
        <v>#DIV/0!</v>
      </c>
      <c r="G157" s="306"/>
    </row>
    <row r="158" spans="1:7" x14ac:dyDescent="0.3">
      <c r="A158" s="330">
        <v>3294</v>
      </c>
      <c r="B158" s="191" t="s">
        <v>269</v>
      </c>
      <c r="C158" s="324">
        <v>0</v>
      </c>
      <c r="D158" s="325"/>
      <c r="E158" s="324">
        <v>25</v>
      </c>
      <c r="F158" s="321" t="e">
        <f t="shared" ref="F158" si="31">(E158/C158)*100</f>
        <v>#DIV/0!</v>
      </c>
      <c r="G158" s="306"/>
    </row>
    <row r="159" spans="1:7" x14ac:dyDescent="0.3">
      <c r="A159" s="330">
        <v>3299</v>
      </c>
      <c r="B159" s="191" t="s">
        <v>12</v>
      </c>
      <c r="C159" s="324">
        <v>0</v>
      </c>
      <c r="D159" s="325"/>
      <c r="E159" s="324">
        <v>4.3899999999999997</v>
      </c>
      <c r="F159" s="321" t="e">
        <f t="shared" si="26"/>
        <v>#DIV/0!</v>
      </c>
      <c r="G159" s="306"/>
    </row>
    <row r="160" spans="1:7" x14ac:dyDescent="0.3">
      <c r="A160" s="370" t="s">
        <v>123</v>
      </c>
      <c r="B160" s="371"/>
      <c r="C160" s="315">
        <f t="shared" ref="C160:E160" si="32">C161</f>
        <v>47201.55</v>
      </c>
      <c r="D160" s="315"/>
      <c r="E160" s="315">
        <f t="shared" si="32"/>
        <v>46857.39</v>
      </c>
      <c r="F160" s="316">
        <f t="shared" si="26"/>
        <v>99.270871401468796</v>
      </c>
      <c r="G160" s="200"/>
    </row>
    <row r="161" spans="1:7" x14ac:dyDescent="0.3">
      <c r="A161" s="317">
        <v>3</v>
      </c>
      <c r="B161" s="318" t="s">
        <v>7</v>
      </c>
      <c r="C161" s="319">
        <f>C162+C190</f>
        <v>47201.55</v>
      </c>
      <c r="D161" s="320"/>
      <c r="E161" s="319">
        <f>E162+E190</f>
        <v>46857.39</v>
      </c>
      <c r="F161" s="321">
        <f t="shared" si="26"/>
        <v>99.270871401468796</v>
      </c>
      <c r="G161" s="200"/>
    </row>
    <row r="162" spans="1:7" x14ac:dyDescent="0.3">
      <c r="A162" s="317">
        <v>32</v>
      </c>
      <c r="B162" s="318" t="s">
        <v>8</v>
      </c>
      <c r="C162" s="319">
        <v>46801.55</v>
      </c>
      <c r="D162" s="320"/>
      <c r="E162" s="319">
        <f>E163+E166+E173+E182+E184</f>
        <v>46482.64</v>
      </c>
      <c r="F162" s="321">
        <f t="shared" si="26"/>
        <v>99.318590944103335</v>
      </c>
      <c r="G162" s="200"/>
    </row>
    <row r="163" spans="1:7" x14ac:dyDescent="0.3">
      <c r="A163" s="317">
        <v>321</v>
      </c>
      <c r="B163" s="318" t="s">
        <v>115</v>
      </c>
      <c r="C163" s="319">
        <f>SUM(C164:C165)</f>
        <v>0</v>
      </c>
      <c r="D163" s="320"/>
      <c r="E163" s="319">
        <f>SUM(E164:E165)</f>
        <v>4264.6399999999994</v>
      </c>
      <c r="F163" s="321" t="e">
        <f t="shared" si="26"/>
        <v>#DIV/0!</v>
      </c>
      <c r="G163" s="200"/>
    </row>
    <row r="164" spans="1:7" x14ac:dyDescent="0.3">
      <c r="A164" s="322">
        <v>3211</v>
      </c>
      <c r="B164" s="332" t="s">
        <v>116</v>
      </c>
      <c r="C164" s="324">
        <v>0</v>
      </c>
      <c r="D164" s="325"/>
      <c r="E164" s="324">
        <v>3723.14</v>
      </c>
      <c r="F164" s="321" t="e">
        <f t="shared" si="26"/>
        <v>#DIV/0!</v>
      </c>
      <c r="G164" s="200"/>
    </row>
    <row r="165" spans="1:7" x14ac:dyDescent="0.3">
      <c r="A165" s="322">
        <v>3213</v>
      </c>
      <c r="B165" s="332" t="s">
        <v>124</v>
      </c>
      <c r="C165" s="324">
        <v>0</v>
      </c>
      <c r="D165" s="325"/>
      <c r="E165" s="324">
        <v>541.5</v>
      </c>
      <c r="F165" s="321" t="e">
        <f t="shared" si="26"/>
        <v>#DIV/0!</v>
      </c>
      <c r="G165" s="200"/>
    </row>
    <row r="166" spans="1:7" x14ac:dyDescent="0.3">
      <c r="A166" s="317">
        <v>322</v>
      </c>
      <c r="B166" s="318" t="s">
        <v>9</v>
      </c>
      <c r="C166" s="319">
        <f>SUM(C167:C171)</f>
        <v>0</v>
      </c>
      <c r="D166" s="320"/>
      <c r="E166" s="319">
        <f>SUM(E167:E172)</f>
        <v>25582.339999999997</v>
      </c>
      <c r="F166" s="321" t="e">
        <f t="shared" si="26"/>
        <v>#DIV/0!</v>
      </c>
      <c r="G166" s="350"/>
    </row>
    <row r="167" spans="1:7" x14ac:dyDescent="0.3">
      <c r="A167" s="322">
        <v>3221</v>
      </c>
      <c r="B167" s="332" t="s">
        <v>117</v>
      </c>
      <c r="C167" s="324">
        <v>0</v>
      </c>
      <c r="D167" s="325"/>
      <c r="E167" s="324">
        <v>8353.8799999999992</v>
      </c>
      <c r="F167" s="321" t="e">
        <f t="shared" si="26"/>
        <v>#DIV/0!</v>
      </c>
      <c r="G167" s="304"/>
    </row>
    <row r="168" spans="1:7" x14ac:dyDescent="0.3">
      <c r="A168" s="322">
        <v>3222</v>
      </c>
      <c r="B168" s="332" t="s">
        <v>51</v>
      </c>
      <c r="C168" s="324">
        <v>0</v>
      </c>
      <c r="D168" s="325"/>
      <c r="E168" s="324">
        <v>503.07</v>
      </c>
      <c r="F168" s="321" t="e">
        <f t="shared" si="26"/>
        <v>#DIV/0!</v>
      </c>
    </row>
    <row r="169" spans="1:7" x14ac:dyDescent="0.3">
      <c r="A169" s="322">
        <v>3223</v>
      </c>
      <c r="B169" s="332" t="s">
        <v>125</v>
      </c>
      <c r="C169" s="324">
        <v>0</v>
      </c>
      <c r="D169" s="325"/>
      <c r="E169" s="324">
        <v>12053.33</v>
      </c>
      <c r="F169" s="321" t="e">
        <f t="shared" si="26"/>
        <v>#DIV/0!</v>
      </c>
    </row>
    <row r="170" spans="1:7" x14ac:dyDescent="0.3">
      <c r="A170" s="322">
        <v>3224</v>
      </c>
      <c r="B170" s="332" t="s">
        <v>204</v>
      </c>
      <c r="C170" s="324">
        <v>0</v>
      </c>
      <c r="D170" s="325"/>
      <c r="E170" s="324">
        <v>3007.78</v>
      </c>
      <c r="F170" s="321" t="e">
        <f t="shared" si="26"/>
        <v>#DIV/0!</v>
      </c>
    </row>
    <row r="171" spans="1:7" x14ac:dyDescent="0.3">
      <c r="A171" s="322">
        <v>3225</v>
      </c>
      <c r="B171" s="332" t="s">
        <v>10</v>
      </c>
      <c r="C171" s="324">
        <v>0</v>
      </c>
      <c r="D171" s="325"/>
      <c r="E171" s="324">
        <v>1583.16</v>
      </c>
      <c r="F171" s="321" t="e">
        <f t="shared" si="26"/>
        <v>#DIV/0!</v>
      </c>
    </row>
    <row r="172" spans="1:7" x14ac:dyDescent="0.3">
      <c r="A172" s="322">
        <v>3227</v>
      </c>
      <c r="B172" s="332" t="s">
        <v>212</v>
      </c>
      <c r="C172" s="324">
        <v>0</v>
      </c>
      <c r="D172" s="325"/>
      <c r="E172" s="324">
        <v>81.12</v>
      </c>
      <c r="F172" s="321" t="e">
        <f t="shared" si="26"/>
        <v>#DIV/0!</v>
      </c>
    </row>
    <row r="173" spans="1:7" x14ac:dyDescent="0.3">
      <c r="A173" s="317">
        <v>323</v>
      </c>
      <c r="B173" s="318" t="s">
        <v>11</v>
      </c>
      <c r="C173" s="319">
        <f>SUM(C174:C181)</f>
        <v>0</v>
      </c>
      <c r="D173" s="320"/>
      <c r="E173" s="319">
        <f>SUM(E174:E181)</f>
        <v>15574.65</v>
      </c>
      <c r="F173" s="321" t="e">
        <f t="shared" si="26"/>
        <v>#DIV/0!</v>
      </c>
    </row>
    <row r="174" spans="1:7" x14ac:dyDescent="0.3">
      <c r="A174" s="322">
        <v>3231</v>
      </c>
      <c r="B174" s="332" t="s">
        <v>118</v>
      </c>
      <c r="C174" s="324">
        <v>0</v>
      </c>
      <c r="D174" s="325"/>
      <c r="E174" s="324">
        <v>1637.51</v>
      </c>
      <c r="F174" s="321" t="e">
        <f t="shared" si="26"/>
        <v>#DIV/0!</v>
      </c>
    </row>
    <row r="175" spans="1:7" x14ac:dyDescent="0.3">
      <c r="A175" s="330">
        <v>3232</v>
      </c>
      <c r="B175" s="191" t="s">
        <v>119</v>
      </c>
      <c r="C175" s="331">
        <v>0</v>
      </c>
      <c r="D175" s="325"/>
      <c r="E175" s="331">
        <v>2164.91</v>
      </c>
      <c r="F175" s="321" t="e">
        <f t="shared" si="26"/>
        <v>#DIV/0!</v>
      </c>
    </row>
    <row r="176" spans="1:7" x14ac:dyDescent="0.3">
      <c r="A176" s="330">
        <v>3233</v>
      </c>
      <c r="B176" s="191" t="s">
        <v>58</v>
      </c>
      <c r="C176" s="331">
        <v>0</v>
      </c>
      <c r="D176" s="325"/>
      <c r="E176" s="331">
        <v>0</v>
      </c>
      <c r="F176" s="321" t="e">
        <f t="shared" si="26"/>
        <v>#DIV/0!</v>
      </c>
    </row>
    <row r="177" spans="1:6" x14ac:dyDescent="0.3">
      <c r="A177" s="330">
        <v>3234</v>
      </c>
      <c r="B177" s="191" t="s">
        <v>126</v>
      </c>
      <c r="C177" s="331">
        <v>0</v>
      </c>
      <c r="D177" s="325"/>
      <c r="E177" s="331">
        <v>4989.7</v>
      </c>
      <c r="F177" s="321" t="e">
        <f t="shared" si="26"/>
        <v>#DIV/0!</v>
      </c>
    </row>
    <row r="178" spans="1:6" x14ac:dyDescent="0.3">
      <c r="A178" s="330">
        <v>3236</v>
      </c>
      <c r="B178" s="191" t="s">
        <v>127</v>
      </c>
      <c r="C178" s="331">
        <v>0</v>
      </c>
      <c r="D178" s="325"/>
      <c r="E178" s="331">
        <v>1614.6</v>
      </c>
      <c r="F178" s="321" t="e">
        <f t="shared" si="26"/>
        <v>#DIV/0!</v>
      </c>
    </row>
    <row r="179" spans="1:6" x14ac:dyDescent="0.3">
      <c r="A179" s="330">
        <v>3237</v>
      </c>
      <c r="B179" s="191" t="s">
        <v>120</v>
      </c>
      <c r="C179" s="331">
        <v>0</v>
      </c>
      <c r="D179" s="325"/>
      <c r="E179" s="331">
        <v>782</v>
      </c>
      <c r="F179" s="321" t="e">
        <f t="shared" si="26"/>
        <v>#DIV/0!</v>
      </c>
    </row>
    <row r="180" spans="1:6" x14ac:dyDescent="0.3">
      <c r="A180" s="330">
        <v>3238</v>
      </c>
      <c r="B180" s="191" t="s">
        <v>63</v>
      </c>
      <c r="C180" s="331">
        <v>0</v>
      </c>
      <c r="D180" s="325"/>
      <c r="E180" s="331">
        <v>4104.43</v>
      </c>
      <c r="F180" s="321" t="e">
        <f t="shared" si="26"/>
        <v>#DIV/0!</v>
      </c>
    </row>
    <row r="181" spans="1:6" x14ac:dyDescent="0.3">
      <c r="A181" s="330">
        <v>3239</v>
      </c>
      <c r="B181" s="191" t="s">
        <v>121</v>
      </c>
      <c r="C181" s="331">
        <v>0</v>
      </c>
      <c r="D181" s="325"/>
      <c r="E181" s="331">
        <v>281.5</v>
      </c>
      <c r="F181" s="321" t="e">
        <f t="shared" si="26"/>
        <v>#DIV/0!</v>
      </c>
    </row>
    <row r="182" spans="1:6" x14ac:dyDescent="0.3">
      <c r="A182" s="328">
        <v>324</v>
      </c>
      <c r="B182" s="194" t="s">
        <v>200</v>
      </c>
      <c r="C182" s="329">
        <f t="shared" ref="C182:E182" si="33">C183</f>
        <v>0</v>
      </c>
      <c r="D182" s="320"/>
      <c r="E182" s="329">
        <f t="shared" si="33"/>
        <v>7.82</v>
      </c>
      <c r="F182" s="321" t="e">
        <f t="shared" si="26"/>
        <v>#DIV/0!</v>
      </c>
    </row>
    <row r="183" spans="1:6" x14ac:dyDescent="0.3">
      <c r="A183" s="330">
        <v>3241</v>
      </c>
      <c r="B183" s="191" t="s">
        <v>200</v>
      </c>
      <c r="C183" s="331">
        <v>0</v>
      </c>
      <c r="D183" s="325"/>
      <c r="E183" s="331">
        <v>7.82</v>
      </c>
      <c r="F183" s="321" t="e">
        <f t="shared" si="26"/>
        <v>#DIV/0!</v>
      </c>
    </row>
    <row r="184" spans="1:6" x14ac:dyDescent="0.3">
      <c r="A184" s="328">
        <v>329</v>
      </c>
      <c r="B184" s="194" t="s">
        <v>12</v>
      </c>
      <c r="C184" s="329">
        <f>SUM(C186:C188)</f>
        <v>0</v>
      </c>
      <c r="D184" s="320"/>
      <c r="E184" s="329">
        <f>SUM(E185:E189)</f>
        <v>1053.19</v>
      </c>
      <c r="F184" s="321" t="e">
        <f t="shared" si="26"/>
        <v>#DIV/0!</v>
      </c>
    </row>
    <row r="185" spans="1:6" x14ac:dyDescent="0.3">
      <c r="A185" s="330">
        <v>3291</v>
      </c>
      <c r="B185" s="191" t="s">
        <v>285</v>
      </c>
      <c r="C185" s="331">
        <v>0</v>
      </c>
      <c r="D185" s="320"/>
      <c r="E185" s="331">
        <v>0</v>
      </c>
      <c r="F185" s="321" t="e">
        <f t="shared" si="26"/>
        <v>#DIV/0!</v>
      </c>
    </row>
    <row r="186" spans="1:6" x14ac:dyDescent="0.3">
      <c r="A186" s="330">
        <v>3292</v>
      </c>
      <c r="B186" s="191" t="s">
        <v>180</v>
      </c>
      <c r="C186" s="331">
        <v>0</v>
      </c>
      <c r="D186" s="325"/>
      <c r="E186" s="331">
        <v>582.63</v>
      </c>
      <c r="F186" s="321" t="e">
        <f t="shared" si="26"/>
        <v>#DIV/0!</v>
      </c>
    </row>
    <row r="187" spans="1:6" x14ac:dyDescent="0.3">
      <c r="A187" s="330">
        <v>3294</v>
      </c>
      <c r="B187" s="191" t="s">
        <v>66</v>
      </c>
      <c r="C187" s="331">
        <v>0</v>
      </c>
      <c r="D187" s="325"/>
      <c r="E187" s="331">
        <v>195</v>
      </c>
      <c r="F187" s="321" t="e">
        <f t="shared" si="26"/>
        <v>#DIV/0!</v>
      </c>
    </row>
    <row r="188" spans="1:6" x14ac:dyDescent="0.3">
      <c r="A188" s="330">
        <v>3295</v>
      </c>
      <c r="B188" s="191" t="s">
        <v>67</v>
      </c>
      <c r="C188" s="331">
        <v>0</v>
      </c>
      <c r="D188" s="325"/>
      <c r="E188" s="331">
        <v>46.38</v>
      </c>
      <c r="F188" s="321" t="e">
        <f t="shared" si="26"/>
        <v>#DIV/0!</v>
      </c>
    </row>
    <row r="189" spans="1:6" x14ac:dyDescent="0.3">
      <c r="A189" s="330">
        <v>3299</v>
      </c>
      <c r="B189" s="191" t="s">
        <v>12</v>
      </c>
      <c r="C189" s="331">
        <v>0</v>
      </c>
      <c r="D189" s="325"/>
      <c r="E189" s="331">
        <v>229.18</v>
      </c>
      <c r="F189" s="321" t="e">
        <f t="shared" si="26"/>
        <v>#DIV/0!</v>
      </c>
    </row>
    <row r="190" spans="1:6" x14ac:dyDescent="0.3">
      <c r="A190" s="317">
        <v>34</v>
      </c>
      <c r="B190" s="318" t="s">
        <v>13</v>
      </c>
      <c r="C190" s="319">
        <v>400</v>
      </c>
      <c r="D190" s="320"/>
      <c r="E190" s="319">
        <f t="shared" ref="E190" si="34">E191</f>
        <v>374.75</v>
      </c>
      <c r="F190" s="321">
        <f t="shared" si="26"/>
        <v>93.6875</v>
      </c>
    </row>
    <row r="191" spans="1:6" x14ac:dyDescent="0.3">
      <c r="A191" s="317">
        <v>343</v>
      </c>
      <c r="B191" s="318" t="s">
        <v>14</v>
      </c>
      <c r="C191" s="319">
        <v>0</v>
      </c>
      <c r="D191" s="320"/>
      <c r="E191" s="319">
        <f>E192+E193</f>
        <v>374.75</v>
      </c>
      <c r="F191" s="321" t="e">
        <f t="shared" si="26"/>
        <v>#DIV/0!</v>
      </c>
    </row>
    <row r="192" spans="1:6" x14ac:dyDescent="0.3">
      <c r="A192" s="322">
        <v>3431</v>
      </c>
      <c r="B192" s="332" t="s">
        <v>122</v>
      </c>
      <c r="C192" s="324">
        <v>0</v>
      </c>
      <c r="D192" s="325"/>
      <c r="E192" s="324">
        <v>374.75</v>
      </c>
      <c r="F192" s="321" t="e">
        <f t="shared" si="26"/>
        <v>#DIV/0!</v>
      </c>
    </row>
    <row r="193" spans="1:6" x14ac:dyDescent="0.3">
      <c r="A193" s="322">
        <v>3433</v>
      </c>
      <c r="B193" s="323" t="s">
        <v>70</v>
      </c>
      <c r="C193" s="324">
        <v>0</v>
      </c>
      <c r="D193" s="325"/>
      <c r="E193" s="324">
        <v>0</v>
      </c>
      <c r="F193" s="321" t="e">
        <f t="shared" si="26"/>
        <v>#DIV/0!</v>
      </c>
    </row>
    <row r="194" spans="1:6" x14ac:dyDescent="0.3">
      <c r="A194" s="370" t="s">
        <v>129</v>
      </c>
      <c r="B194" s="371"/>
      <c r="C194" s="315">
        <f t="shared" ref="C194:E195" si="35">C195</f>
        <v>0</v>
      </c>
      <c r="D194" s="315"/>
      <c r="E194" s="315">
        <f t="shared" si="35"/>
        <v>21</v>
      </c>
      <c r="F194" s="316" t="e">
        <f t="shared" si="26"/>
        <v>#DIV/0!</v>
      </c>
    </row>
    <row r="195" spans="1:6" x14ac:dyDescent="0.3">
      <c r="A195" s="317">
        <v>34</v>
      </c>
      <c r="B195" s="318" t="s">
        <v>13</v>
      </c>
      <c r="C195" s="319">
        <f>C196</f>
        <v>0</v>
      </c>
      <c r="D195" s="320"/>
      <c r="E195" s="319">
        <f t="shared" si="35"/>
        <v>21</v>
      </c>
      <c r="F195" s="321" t="e">
        <f t="shared" si="26"/>
        <v>#DIV/0!</v>
      </c>
    </row>
    <row r="196" spans="1:6" x14ac:dyDescent="0.3">
      <c r="A196" s="317">
        <v>343</v>
      </c>
      <c r="B196" s="318" t="s">
        <v>14</v>
      </c>
      <c r="C196" s="319">
        <v>0</v>
      </c>
      <c r="D196" s="320"/>
      <c r="E196" s="319">
        <f>E197</f>
        <v>21</v>
      </c>
      <c r="F196" s="321" t="e">
        <f t="shared" si="26"/>
        <v>#DIV/0!</v>
      </c>
    </row>
    <row r="197" spans="1:6" x14ac:dyDescent="0.3">
      <c r="A197" s="322">
        <v>3431</v>
      </c>
      <c r="B197" s="332" t="s">
        <v>122</v>
      </c>
      <c r="C197" s="319">
        <f>C198</f>
        <v>0</v>
      </c>
      <c r="D197" s="320"/>
      <c r="E197" s="319">
        <f>E198</f>
        <v>21</v>
      </c>
      <c r="F197" s="321" t="e">
        <f t="shared" si="26"/>
        <v>#DIV/0!</v>
      </c>
    </row>
    <row r="198" spans="1:6" x14ac:dyDescent="0.3">
      <c r="A198" s="322">
        <v>3432</v>
      </c>
      <c r="B198" s="323" t="s">
        <v>304</v>
      </c>
      <c r="C198" s="331">
        <v>0</v>
      </c>
      <c r="D198" s="325"/>
      <c r="E198" s="331">
        <v>21</v>
      </c>
      <c r="F198" s="321" t="e">
        <f t="shared" si="26"/>
        <v>#DIV/0!</v>
      </c>
    </row>
    <row r="199" spans="1:6" x14ac:dyDescent="0.3">
      <c r="A199" s="372" t="s">
        <v>152</v>
      </c>
      <c r="B199" s="373"/>
      <c r="C199" s="315">
        <f>C200</f>
        <v>1093090.6199999999</v>
      </c>
      <c r="D199" s="315"/>
      <c r="E199" s="315">
        <f>E200</f>
        <v>1080927.58</v>
      </c>
      <c r="F199" s="316">
        <f t="shared" si="26"/>
        <v>98.887279812171485</v>
      </c>
    </row>
    <row r="200" spans="1:6" x14ac:dyDescent="0.3">
      <c r="A200" s="317">
        <v>3</v>
      </c>
      <c r="B200" s="318" t="s">
        <v>7</v>
      </c>
      <c r="C200" s="319">
        <f>C201+C208</f>
        <v>1093090.6199999999</v>
      </c>
      <c r="D200" s="320"/>
      <c r="E200" s="319">
        <f>E201+E208</f>
        <v>1080927.58</v>
      </c>
      <c r="F200" s="321">
        <f t="shared" si="26"/>
        <v>98.887279812171485</v>
      </c>
    </row>
    <row r="201" spans="1:6" x14ac:dyDescent="0.3">
      <c r="A201" s="317">
        <v>31</v>
      </c>
      <c r="B201" s="318" t="s">
        <v>17</v>
      </c>
      <c r="C201" s="319">
        <v>1031463.72</v>
      </c>
      <c r="D201" s="320"/>
      <c r="E201" s="319">
        <f t="shared" ref="E201" si="36">E202+E204+E206</f>
        <v>1042395.55</v>
      </c>
      <c r="F201" s="321">
        <f t="shared" si="26"/>
        <v>101.05983659803373</v>
      </c>
    </row>
    <row r="202" spans="1:6" x14ac:dyDescent="0.3">
      <c r="A202" s="317">
        <v>311</v>
      </c>
      <c r="B202" s="318" t="s">
        <v>40</v>
      </c>
      <c r="C202" s="319">
        <v>0</v>
      </c>
      <c r="D202" s="320"/>
      <c r="E202" s="319">
        <f>E203</f>
        <v>858689.88</v>
      </c>
      <c r="F202" s="321" t="e">
        <f t="shared" si="26"/>
        <v>#DIV/0!</v>
      </c>
    </row>
    <row r="203" spans="1:6" x14ac:dyDescent="0.3">
      <c r="A203" s="322">
        <v>3111</v>
      </c>
      <c r="B203" s="332" t="s">
        <v>114</v>
      </c>
      <c r="C203" s="324">
        <v>0</v>
      </c>
      <c r="D203" s="325"/>
      <c r="E203" s="324">
        <v>858689.88</v>
      </c>
      <c r="F203" s="321" t="e">
        <f t="shared" si="26"/>
        <v>#DIV/0!</v>
      </c>
    </row>
    <row r="204" spans="1:6" x14ac:dyDescent="0.3">
      <c r="A204" s="317">
        <v>312</v>
      </c>
      <c r="B204" s="318" t="s">
        <v>19</v>
      </c>
      <c r="C204" s="319">
        <v>0</v>
      </c>
      <c r="D204" s="320"/>
      <c r="E204" s="319">
        <f>E205</f>
        <v>41414.230000000003</v>
      </c>
      <c r="F204" s="321" t="e">
        <f t="shared" si="26"/>
        <v>#DIV/0!</v>
      </c>
    </row>
    <row r="205" spans="1:6" x14ac:dyDescent="0.3">
      <c r="A205" s="322">
        <v>3121</v>
      </c>
      <c r="B205" s="332" t="s">
        <v>137</v>
      </c>
      <c r="C205" s="324">
        <v>0</v>
      </c>
      <c r="D205" s="325"/>
      <c r="E205" s="324">
        <v>41414.230000000003</v>
      </c>
      <c r="F205" s="321" t="e">
        <f t="shared" si="26"/>
        <v>#DIV/0!</v>
      </c>
    </row>
    <row r="206" spans="1:6" x14ac:dyDescent="0.3">
      <c r="A206" s="317">
        <v>313</v>
      </c>
      <c r="B206" s="318" t="s">
        <v>20</v>
      </c>
      <c r="C206" s="319">
        <v>0</v>
      </c>
      <c r="D206" s="320"/>
      <c r="E206" s="319">
        <f>E207</f>
        <v>142291.44</v>
      </c>
      <c r="F206" s="321" t="e">
        <f t="shared" si="26"/>
        <v>#DIV/0!</v>
      </c>
    </row>
    <row r="207" spans="1:6" x14ac:dyDescent="0.3">
      <c r="A207" s="322">
        <v>3132</v>
      </c>
      <c r="B207" s="332" t="s">
        <v>21</v>
      </c>
      <c r="C207" s="324">
        <v>0</v>
      </c>
      <c r="D207" s="325"/>
      <c r="E207" s="324">
        <v>142291.44</v>
      </c>
      <c r="F207" s="321" t="e">
        <f t="shared" si="26"/>
        <v>#DIV/0!</v>
      </c>
    </row>
    <row r="208" spans="1:6" x14ac:dyDescent="0.3">
      <c r="A208" s="317">
        <v>32</v>
      </c>
      <c r="B208" s="318" t="s">
        <v>8</v>
      </c>
      <c r="C208" s="319">
        <v>61626.9</v>
      </c>
      <c r="D208" s="320"/>
      <c r="E208" s="319">
        <f>E209+E214+E220+E226</f>
        <v>38532.03</v>
      </c>
      <c r="F208" s="321">
        <f t="shared" si="26"/>
        <v>62.524692950643299</v>
      </c>
    </row>
    <row r="209" spans="1:6" x14ac:dyDescent="0.3">
      <c r="A209" s="317">
        <v>321</v>
      </c>
      <c r="B209" s="318" t="s">
        <v>115</v>
      </c>
      <c r="C209" s="319">
        <f>SUM(C210:C211)</f>
        <v>0</v>
      </c>
      <c r="D209" s="320"/>
      <c r="E209" s="319">
        <f>SUM(E210:E213)</f>
        <v>33416.1</v>
      </c>
      <c r="F209" s="321" t="e">
        <f t="shared" si="26"/>
        <v>#DIV/0!</v>
      </c>
    </row>
    <row r="210" spans="1:6" x14ac:dyDescent="0.3">
      <c r="A210" s="322">
        <v>3211</v>
      </c>
      <c r="B210" s="332" t="s">
        <v>116</v>
      </c>
      <c r="C210" s="324">
        <v>0</v>
      </c>
      <c r="D210" s="325"/>
      <c r="E210" s="324">
        <v>0</v>
      </c>
      <c r="F210" s="321" t="e">
        <f t="shared" si="26"/>
        <v>#DIV/0!</v>
      </c>
    </row>
    <row r="211" spans="1:6" x14ac:dyDescent="0.3">
      <c r="A211" s="322">
        <v>3212</v>
      </c>
      <c r="B211" s="332" t="s">
        <v>203</v>
      </c>
      <c r="C211" s="324">
        <v>0</v>
      </c>
      <c r="D211" s="325"/>
      <c r="E211" s="324">
        <v>33390.629999999997</v>
      </c>
      <c r="F211" s="321" t="e">
        <f t="shared" si="26"/>
        <v>#DIV/0!</v>
      </c>
    </row>
    <row r="212" spans="1:6" x14ac:dyDescent="0.3">
      <c r="A212" s="322">
        <v>3213</v>
      </c>
      <c r="B212" s="332" t="s">
        <v>124</v>
      </c>
      <c r="C212" s="324">
        <v>0</v>
      </c>
      <c r="D212" s="325"/>
      <c r="E212" s="324">
        <v>0</v>
      </c>
      <c r="F212" s="321" t="e">
        <f t="shared" si="26"/>
        <v>#DIV/0!</v>
      </c>
    </row>
    <row r="213" spans="1:6" x14ac:dyDescent="0.3">
      <c r="A213" s="322">
        <v>3214</v>
      </c>
      <c r="B213" s="332" t="s">
        <v>210</v>
      </c>
      <c r="C213" s="324">
        <v>0</v>
      </c>
      <c r="D213" s="325"/>
      <c r="E213" s="324">
        <v>25.47</v>
      </c>
      <c r="F213" s="321" t="e">
        <f t="shared" si="26"/>
        <v>#DIV/0!</v>
      </c>
    </row>
    <row r="214" spans="1:6" x14ac:dyDescent="0.3">
      <c r="A214" s="317">
        <v>322</v>
      </c>
      <c r="B214" s="318" t="s">
        <v>9</v>
      </c>
      <c r="C214" s="319">
        <f>SUM(C215:C219)</f>
        <v>0</v>
      </c>
      <c r="D214" s="320"/>
      <c r="E214" s="319">
        <f>SUM(E215:E219)</f>
        <v>119.35</v>
      </c>
      <c r="F214" s="321" t="e">
        <f t="shared" ref="F214:F233" si="37">(E214/C214)*100</f>
        <v>#DIV/0!</v>
      </c>
    </row>
    <row r="215" spans="1:6" x14ac:dyDescent="0.3">
      <c r="A215" s="322">
        <v>3221</v>
      </c>
      <c r="B215" s="332" t="s">
        <v>117</v>
      </c>
      <c r="C215" s="324">
        <v>0</v>
      </c>
      <c r="D215" s="325"/>
      <c r="E215" s="324">
        <v>0</v>
      </c>
      <c r="F215" s="321" t="e">
        <f t="shared" si="37"/>
        <v>#DIV/0!</v>
      </c>
    </row>
    <row r="216" spans="1:6" x14ac:dyDescent="0.3">
      <c r="A216" s="322">
        <v>3222</v>
      </c>
      <c r="B216" s="332" t="s">
        <v>51</v>
      </c>
      <c r="C216" s="324">
        <v>0</v>
      </c>
      <c r="D216" s="325"/>
      <c r="E216" s="324">
        <v>0</v>
      </c>
      <c r="F216" s="321" t="e">
        <f t="shared" si="37"/>
        <v>#DIV/0!</v>
      </c>
    </row>
    <row r="217" spans="1:6" x14ac:dyDescent="0.3">
      <c r="A217" s="322">
        <v>3223</v>
      </c>
      <c r="B217" s="332" t="s">
        <v>125</v>
      </c>
      <c r="C217" s="324">
        <v>0</v>
      </c>
      <c r="D217" s="325"/>
      <c r="E217" s="324">
        <v>0</v>
      </c>
      <c r="F217" s="321" t="e">
        <f t="shared" si="37"/>
        <v>#DIV/0!</v>
      </c>
    </row>
    <row r="218" spans="1:6" x14ac:dyDescent="0.3">
      <c r="A218" s="342">
        <v>3224</v>
      </c>
      <c r="B218" s="343" t="s">
        <v>204</v>
      </c>
      <c r="C218" s="324">
        <v>0</v>
      </c>
      <c r="D218" s="325"/>
      <c r="E218" s="324">
        <v>0</v>
      </c>
      <c r="F218" s="321" t="e">
        <f t="shared" si="37"/>
        <v>#DIV/0!</v>
      </c>
    </row>
    <row r="219" spans="1:6" x14ac:dyDescent="0.3">
      <c r="A219" s="322">
        <v>3225</v>
      </c>
      <c r="B219" s="332" t="s">
        <v>10</v>
      </c>
      <c r="C219" s="324">
        <v>0</v>
      </c>
      <c r="D219" s="325"/>
      <c r="E219" s="324">
        <v>119.35</v>
      </c>
      <c r="F219" s="321" t="e">
        <f t="shared" si="37"/>
        <v>#DIV/0!</v>
      </c>
    </row>
    <row r="220" spans="1:6" x14ac:dyDescent="0.3">
      <c r="A220" s="317">
        <v>323</v>
      </c>
      <c r="B220" s="318" t="s">
        <v>11</v>
      </c>
      <c r="C220" s="319">
        <f>C221</f>
        <v>0</v>
      </c>
      <c r="D220" s="320"/>
      <c r="E220" s="319">
        <f>E221+E222+E223+E224+E225</f>
        <v>4963.3999999999996</v>
      </c>
      <c r="F220" s="321" t="e">
        <f t="shared" si="37"/>
        <v>#DIV/0!</v>
      </c>
    </row>
    <row r="221" spans="1:6" x14ac:dyDescent="0.3">
      <c r="A221" s="322">
        <v>3231</v>
      </c>
      <c r="B221" s="332" t="s">
        <v>118</v>
      </c>
      <c r="C221" s="324">
        <v>0</v>
      </c>
      <c r="D221" s="325"/>
      <c r="E221" s="324">
        <v>4763.3999999999996</v>
      </c>
      <c r="F221" s="321" t="e">
        <f t="shared" si="37"/>
        <v>#DIV/0!</v>
      </c>
    </row>
    <row r="222" spans="1:6" x14ac:dyDescent="0.3">
      <c r="A222" s="322">
        <v>3234</v>
      </c>
      <c r="B222" s="332" t="s">
        <v>126</v>
      </c>
      <c r="C222" s="324">
        <v>0</v>
      </c>
      <c r="D222" s="325"/>
      <c r="E222" s="324">
        <v>0</v>
      </c>
      <c r="F222" s="321" t="e">
        <f t="shared" si="37"/>
        <v>#DIV/0!</v>
      </c>
    </row>
    <row r="223" spans="1:6" x14ac:dyDescent="0.3">
      <c r="A223" s="322">
        <v>3235</v>
      </c>
      <c r="B223" s="332" t="s">
        <v>60</v>
      </c>
      <c r="C223" s="324">
        <v>0</v>
      </c>
      <c r="D223" s="325"/>
      <c r="E223" s="324">
        <v>0</v>
      </c>
      <c r="F223" s="321" t="e">
        <f t="shared" ref="F223" si="38">(E223/C223)*100</f>
        <v>#DIV/0!</v>
      </c>
    </row>
    <row r="224" spans="1:6" x14ac:dyDescent="0.3">
      <c r="A224" s="322">
        <v>3237</v>
      </c>
      <c r="B224" s="332" t="s">
        <v>120</v>
      </c>
      <c r="C224" s="324">
        <v>0</v>
      </c>
      <c r="D224" s="325"/>
      <c r="E224" s="324">
        <v>200</v>
      </c>
      <c r="F224" s="321" t="e">
        <f t="shared" si="37"/>
        <v>#DIV/0!</v>
      </c>
    </row>
    <row r="225" spans="1:6" x14ac:dyDescent="0.3">
      <c r="A225" s="322">
        <v>3238</v>
      </c>
      <c r="B225" s="332" t="s">
        <v>268</v>
      </c>
      <c r="C225" s="324">
        <v>0</v>
      </c>
      <c r="D225" s="325"/>
      <c r="E225" s="324">
        <v>0</v>
      </c>
      <c r="F225" s="321" t="e">
        <f t="shared" si="37"/>
        <v>#DIV/0!</v>
      </c>
    </row>
    <row r="226" spans="1:6" x14ac:dyDescent="0.3">
      <c r="A226" s="328">
        <v>329</v>
      </c>
      <c r="B226" s="194" t="s">
        <v>12</v>
      </c>
      <c r="C226" s="319">
        <v>0</v>
      </c>
      <c r="D226" s="320"/>
      <c r="E226" s="319">
        <f>E227</f>
        <v>33.18</v>
      </c>
      <c r="F226" s="321" t="e">
        <f t="shared" si="37"/>
        <v>#DIV/0!</v>
      </c>
    </row>
    <row r="227" spans="1:6" x14ac:dyDescent="0.3">
      <c r="A227" s="330">
        <v>3295</v>
      </c>
      <c r="B227" s="191" t="s">
        <v>283</v>
      </c>
      <c r="C227" s="324">
        <v>0</v>
      </c>
      <c r="D227" s="325"/>
      <c r="E227" s="324">
        <v>33.18</v>
      </c>
      <c r="F227" s="321" t="e">
        <f t="shared" si="37"/>
        <v>#DIV/0!</v>
      </c>
    </row>
    <row r="228" spans="1:6" x14ac:dyDescent="0.3">
      <c r="A228" s="370" t="s">
        <v>155</v>
      </c>
      <c r="B228" s="371"/>
      <c r="C228" s="315">
        <f t="shared" ref="C228:E228" si="39">C229</f>
        <v>202.45</v>
      </c>
      <c r="D228" s="315"/>
      <c r="E228" s="315">
        <f t="shared" si="39"/>
        <v>93.85</v>
      </c>
      <c r="F228" s="316">
        <f t="shared" si="37"/>
        <v>46.357125216102737</v>
      </c>
    </row>
    <row r="229" spans="1:6" x14ac:dyDescent="0.3">
      <c r="A229" s="317">
        <v>3</v>
      </c>
      <c r="B229" s="318" t="s">
        <v>7</v>
      </c>
      <c r="C229" s="319">
        <f>C230</f>
        <v>202.45</v>
      </c>
      <c r="D229" s="320"/>
      <c r="E229" s="319">
        <f>E231</f>
        <v>93.85</v>
      </c>
      <c r="F229" s="321">
        <f t="shared" si="37"/>
        <v>46.357125216102737</v>
      </c>
    </row>
    <row r="230" spans="1:6" x14ac:dyDescent="0.3">
      <c r="A230" s="317">
        <v>32</v>
      </c>
      <c r="B230" s="318" t="s">
        <v>8</v>
      </c>
      <c r="C230" s="319">
        <v>202.45</v>
      </c>
      <c r="D230" s="320"/>
      <c r="E230" s="319">
        <f>E231</f>
        <v>93.85</v>
      </c>
      <c r="F230" s="321">
        <f t="shared" si="37"/>
        <v>46.357125216102737</v>
      </c>
    </row>
    <row r="231" spans="1:6" x14ac:dyDescent="0.3">
      <c r="A231" s="317">
        <v>322</v>
      </c>
      <c r="B231" s="318" t="s">
        <v>9</v>
      </c>
      <c r="C231" s="319">
        <v>0</v>
      </c>
      <c r="D231" s="320"/>
      <c r="E231" s="319">
        <f>E232+E233</f>
        <v>93.85</v>
      </c>
      <c r="F231" s="321" t="e">
        <f t="shared" si="37"/>
        <v>#DIV/0!</v>
      </c>
    </row>
    <row r="232" spans="1:6" x14ac:dyDescent="0.3">
      <c r="A232" s="322">
        <v>3221</v>
      </c>
      <c r="B232" s="343" t="s">
        <v>117</v>
      </c>
      <c r="C232" s="331">
        <v>0</v>
      </c>
      <c r="D232" s="325"/>
      <c r="E232" s="331">
        <v>76</v>
      </c>
      <c r="F232" s="321" t="e">
        <f t="shared" si="37"/>
        <v>#DIV/0!</v>
      </c>
    </row>
    <row r="233" spans="1:6" x14ac:dyDescent="0.3">
      <c r="A233" s="342">
        <v>3222</v>
      </c>
      <c r="B233" s="343" t="s">
        <v>51</v>
      </c>
      <c r="C233" s="331">
        <v>0</v>
      </c>
      <c r="D233" s="325"/>
      <c r="E233" s="331">
        <v>17.850000000000001</v>
      </c>
      <c r="F233" s="321" t="e">
        <f t="shared" si="37"/>
        <v>#DIV/0!</v>
      </c>
    </row>
    <row r="234" spans="1:6" x14ac:dyDescent="0.3">
      <c r="A234" s="376" t="s">
        <v>205</v>
      </c>
      <c r="B234" s="377"/>
      <c r="C234" s="313">
        <f>C235+C241+C253+C260+C276</f>
        <v>41057.929999999993</v>
      </c>
      <c r="D234" s="313"/>
      <c r="E234" s="313">
        <f>E235+E241+E253+E260+E276</f>
        <v>42221.67</v>
      </c>
      <c r="F234" s="314">
        <f t="shared" ref="F234:F270" si="40">(E234/C234)*100</f>
        <v>102.83438546463499</v>
      </c>
    </row>
    <row r="235" spans="1:6" x14ac:dyDescent="0.3">
      <c r="A235" s="372" t="s">
        <v>282</v>
      </c>
      <c r="B235" s="373"/>
      <c r="C235" s="315">
        <f t="shared" ref="C235:E236" si="41">C236</f>
        <v>0</v>
      </c>
      <c r="D235" s="315"/>
      <c r="E235" s="315">
        <f t="shared" si="41"/>
        <v>0</v>
      </c>
      <c r="F235" s="316" t="e">
        <f t="shared" ref="F235:F240" si="42">(E235/C235)*100</f>
        <v>#DIV/0!</v>
      </c>
    </row>
    <row r="236" spans="1:6" x14ac:dyDescent="0.3">
      <c r="A236" s="317">
        <v>3</v>
      </c>
      <c r="B236" s="318" t="s">
        <v>7</v>
      </c>
      <c r="C236" s="319">
        <f t="shared" si="41"/>
        <v>0</v>
      </c>
      <c r="D236" s="320"/>
      <c r="E236" s="319">
        <f t="shared" si="41"/>
        <v>0</v>
      </c>
      <c r="F236" s="321" t="e">
        <f t="shared" si="42"/>
        <v>#DIV/0!</v>
      </c>
    </row>
    <row r="237" spans="1:6" x14ac:dyDescent="0.3">
      <c r="A237" s="317">
        <v>32</v>
      </c>
      <c r="B237" s="318" t="s">
        <v>8</v>
      </c>
      <c r="C237" s="319">
        <v>0</v>
      </c>
      <c r="D237" s="320"/>
      <c r="E237" s="319">
        <f>E238</f>
        <v>0</v>
      </c>
      <c r="F237" s="321" t="e">
        <f t="shared" si="42"/>
        <v>#DIV/0!</v>
      </c>
    </row>
    <row r="238" spans="1:6" x14ac:dyDescent="0.3">
      <c r="A238" s="317">
        <v>322</v>
      </c>
      <c r="B238" s="318" t="s">
        <v>9</v>
      </c>
      <c r="C238" s="319">
        <v>0</v>
      </c>
      <c r="D238" s="320"/>
      <c r="E238" s="319">
        <f>SUM(E239:E240)</f>
        <v>0</v>
      </c>
      <c r="F238" s="321" t="e">
        <f t="shared" si="42"/>
        <v>#DIV/0!</v>
      </c>
    </row>
    <row r="239" spans="1:6" x14ac:dyDescent="0.3">
      <c r="A239" s="344">
        <v>3221</v>
      </c>
      <c r="B239" s="239" t="s">
        <v>117</v>
      </c>
      <c r="C239" s="324">
        <v>0</v>
      </c>
      <c r="D239" s="325"/>
      <c r="E239" s="324">
        <v>0</v>
      </c>
      <c r="F239" s="321" t="e">
        <f t="shared" si="42"/>
        <v>#DIV/0!</v>
      </c>
    </row>
    <row r="240" spans="1:6" x14ac:dyDescent="0.3">
      <c r="A240" s="342">
        <v>3222</v>
      </c>
      <c r="B240" s="343" t="s">
        <v>51</v>
      </c>
      <c r="C240" s="331">
        <v>0</v>
      </c>
      <c r="D240" s="325"/>
      <c r="E240" s="331">
        <v>0</v>
      </c>
      <c r="F240" s="321" t="e">
        <f t="shared" si="42"/>
        <v>#DIV/0!</v>
      </c>
    </row>
    <row r="241" spans="1:6" x14ac:dyDescent="0.3">
      <c r="A241" s="370" t="s">
        <v>123</v>
      </c>
      <c r="B241" s="371"/>
      <c r="C241" s="315">
        <f>C242+C248</f>
        <v>23817.489999999998</v>
      </c>
      <c r="D241" s="315"/>
      <c r="E241" s="315">
        <f>E242+E248</f>
        <v>23817.489999999998</v>
      </c>
      <c r="F241" s="316">
        <f t="shared" si="40"/>
        <v>100</v>
      </c>
    </row>
    <row r="242" spans="1:6" x14ac:dyDescent="0.3">
      <c r="A242" s="317">
        <v>3</v>
      </c>
      <c r="B242" s="318" t="s">
        <v>7</v>
      </c>
      <c r="C242" s="319">
        <f>C243+C272</f>
        <v>8798.74</v>
      </c>
      <c r="D242" s="320"/>
      <c r="E242" s="319">
        <f>E243</f>
        <v>8798.74</v>
      </c>
      <c r="F242" s="321">
        <f t="shared" si="40"/>
        <v>100</v>
      </c>
    </row>
    <row r="243" spans="1:6" x14ac:dyDescent="0.3">
      <c r="A243" s="317">
        <v>32</v>
      </c>
      <c r="B243" s="318" t="s">
        <v>8</v>
      </c>
      <c r="C243" s="319">
        <v>8798.74</v>
      </c>
      <c r="D243" s="320"/>
      <c r="E243" s="319">
        <f>E246+E244</f>
        <v>8798.74</v>
      </c>
      <c r="F243" s="321">
        <f t="shared" si="40"/>
        <v>100</v>
      </c>
    </row>
    <row r="244" spans="1:6" x14ac:dyDescent="0.3">
      <c r="A244" s="317">
        <v>322</v>
      </c>
      <c r="B244" s="318" t="s">
        <v>9</v>
      </c>
      <c r="C244" s="319">
        <v>0</v>
      </c>
      <c r="D244" s="320"/>
      <c r="E244" s="319">
        <f>E245</f>
        <v>8036.24</v>
      </c>
      <c r="F244" s="321" t="e">
        <f t="shared" ref="F244:F245" si="43">(E244/C244)*100</f>
        <v>#DIV/0!</v>
      </c>
    </row>
    <row r="245" spans="1:6" x14ac:dyDescent="0.3">
      <c r="A245" s="322">
        <v>3224</v>
      </c>
      <c r="B245" s="343" t="s">
        <v>264</v>
      </c>
      <c r="C245" s="324">
        <v>0</v>
      </c>
      <c r="D245" s="325"/>
      <c r="E245" s="324">
        <v>8036.24</v>
      </c>
      <c r="F245" s="321" t="e">
        <f t="shared" si="43"/>
        <v>#DIV/0!</v>
      </c>
    </row>
    <row r="246" spans="1:6" x14ac:dyDescent="0.3">
      <c r="A246" s="317">
        <v>323</v>
      </c>
      <c r="B246" s="318" t="s">
        <v>11</v>
      </c>
      <c r="C246" s="319">
        <v>0</v>
      </c>
      <c r="D246" s="320"/>
      <c r="E246" s="319">
        <f>E247</f>
        <v>762.5</v>
      </c>
      <c r="F246" s="321" t="e">
        <f t="shared" si="40"/>
        <v>#DIV/0!</v>
      </c>
    </row>
    <row r="247" spans="1:6" x14ac:dyDescent="0.3">
      <c r="A247" s="330">
        <v>3237</v>
      </c>
      <c r="B247" s="332" t="s">
        <v>120</v>
      </c>
      <c r="C247" s="324">
        <v>0</v>
      </c>
      <c r="D247" s="325"/>
      <c r="E247" s="324">
        <v>762.5</v>
      </c>
      <c r="F247" s="321" t="e">
        <f t="shared" si="40"/>
        <v>#DIV/0!</v>
      </c>
    </row>
    <row r="248" spans="1:6" x14ac:dyDescent="0.3">
      <c r="A248" s="317">
        <v>4</v>
      </c>
      <c r="B248" s="318" t="s">
        <v>131</v>
      </c>
      <c r="C248" s="319">
        <f t="shared" ref="C248:E248" si="44">C249</f>
        <v>15018.75</v>
      </c>
      <c r="D248" s="320"/>
      <c r="E248" s="319">
        <f t="shared" si="44"/>
        <v>15018.75</v>
      </c>
      <c r="F248" s="321">
        <f t="shared" ref="F248:F252" si="45">(E248/C248)*100</f>
        <v>100</v>
      </c>
    </row>
    <row r="249" spans="1:6" x14ac:dyDescent="0.3">
      <c r="A249" s="317">
        <v>42</v>
      </c>
      <c r="B249" s="318" t="s">
        <v>15</v>
      </c>
      <c r="C249" s="319">
        <v>15018.75</v>
      </c>
      <c r="D249" s="320"/>
      <c r="E249" s="319">
        <f>E250</f>
        <v>15018.75</v>
      </c>
      <c r="F249" s="321">
        <f t="shared" si="45"/>
        <v>100</v>
      </c>
    </row>
    <row r="250" spans="1:6" x14ac:dyDescent="0.3">
      <c r="A250" s="317">
        <v>422</v>
      </c>
      <c r="B250" s="318" t="s">
        <v>16</v>
      </c>
      <c r="C250" s="319">
        <v>0</v>
      </c>
      <c r="D250" s="320"/>
      <c r="E250" s="319">
        <f>E252+E251</f>
        <v>15018.75</v>
      </c>
      <c r="F250" s="321" t="e">
        <f t="shared" si="45"/>
        <v>#DIV/0!</v>
      </c>
    </row>
    <row r="251" spans="1:6" x14ac:dyDescent="0.3">
      <c r="A251" s="330">
        <v>4222</v>
      </c>
      <c r="B251" s="191" t="s">
        <v>284</v>
      </c>
      <c r="C251" s="331">
        <v>0</v>
      </c>
      <c r="D251" s="325"/>
      <c r="E251" s="331">
        <v>2393.75</v>
      </c>
      <c r="F251" s="321" t="e">
        <f t="shared" si="45"/>
        <v>#DIV/0!</v>
      </c>
    </row>
    <row r="252" spans="1:6" x14ac:dyDescent="0.3">
      <c r="A252" s="330">
        <v>4223</v>
      </c>
      <c r="B252" s="191" t="s">
        <v>301</v>
      </c>
      <c r="C252" s="331">
        <v>0</v>
      </c>
      <c r="D252" s="325"/>
      <c r="E252" s="331">
        <v>12625</v>
      </c>
      <c r="F252" s="321" t="e">
        <f t="shared" si="45"/>
        <v>#DIV/0!</v>
      </c>
    </row>
    <row r="253" spans="1:6" x14ac:dyDescent="0.3">
      <c r="A253" s="370" t="s">
        <v>129</v>
      </c>
      <c r="B253" s="371"/>
      <c r="C253" s="315">
        <f t="shared" ref="C253:E254" si="46">C254</f>
        <v>240.44</v>
      </c>
      <c r="D253" s="315"/>
      <c r="E253" s="315">
        <f t="shared" si="46"/>
        <v>153.43</v>
      </c>
      <c r="F253" s="316">
        <f t="shared" si="40"/>
        <v>63.81217767426385</v>
      </c>
    </row>
    <row r="254" spans="1:6" x14ac:dyDescent="0.3">
      <c r="A254" s="317">
        <v>3</v>
      </c>
      <c r="B254" s="318" t="s">
        <v>7</v>
      </c>
      <c r="C254" s="319">
        <f>C255</f>
        <v>240.44</v>
      </c>
      <c r="D254" s="320"/>
      <c r="E254" s="319">
        <f t="shared" si="46"/>
        <v>153.43</v>
      </c>
      <c r="F254" s="321">
        <f t="shared" si="40"/>
        <v>63.81217767426385</v>
      </c>
    </row>
    <row r="255" spans="1:6" x14ac:dyDescent="0.3">
      <c r="A255" s="317">
        <v>32</v>
      </c>
      <c r="B255" s="318" t="s">
        <v>8</v>
      </c>
      <c r="C255" s="319">
        <v>240.44</v>
      </c>
      <c r="D255" s="320"/>
      <c r="E255" s="319">
        <f>E256+E258</f>
        <v>153.43</v>
      </c>
      <c r="F255" s="321">
        <f t="shared" si="40"/>
        <v>63.81217767426385</v>
      </c>
    </row>
    <row r="256" spans="1:6" x14ac:dyDescent="0.3">
      <c r="A256" s="317">
        <v>322</v>
      </c>
      <c r="B256" s="318" t="s">
        <v>9</v>
      </c>
      <c r="C256" s="319">
        <v>0</v>
      </c>
      <c r="D256" s="320"/>
      <c r="E256" s="319">
        <f>SUM(E257:E257)</f>
        <v>53.43</v>
      </c>
      <c r="F256" s="321" t="e">
        <f t="shared" si="40"/>
        <v>#DIV/0!</v>
      </c>
    </row>
    <row r="257" spans="1:6" x14ac:dyDescent="0.3">
      <c r="A257" s="344">
        <v>3224</v>
      </c>
      <c r="B257" s="343" t="s">
        <v>264</v>
      </c>
      <c r="C257" s="324">
        <v>0</v>
      </c>
      <c r="D257" s="325"/>
      <c r="E257" s="324">
        <v>53.43</v>
      </c>
      <c r="F257" s="321" t="e">
        <f t="shared" si="40"/>
        <v>#DIV/0!</v>
      </c>
    </row>
    <row r="258" spans="1:6" x14ac:dyDescent="0.3">
      <c r="A258" s="317">
        <v>323</v>
      </c>
      <c r="B258" s="318" t="s">
        <v>11</v>
      </c>
      <c r="C258" s="319">
        <v>0</v>
      </c>
      <c r="D258" s="320"/>
      <c r="E258" s="319">
        <f>E259</f>
        <v>100</v>
      </c>
      <c r="F258" s="321" t="e">
        <f t="shared" si="40"/>
        <v>#DIV/0!</v>
      </c>
    </row>
    <row r="259" spans="1:6" x14ac:dyDescent="0.3">
      <c r="A259" s="330">
        <v>3237</v>
      </c>
      <c r="B259" s="332" t="s">
        <v>120</v>
      </c>
      <c r="C259" s="331">
        <v>0</v>
      </c>
      <c r="D259" s="325"/>
      <c r="E259" s="331">
        <v>100</v>
      </c>
      <c r="F259" s="321" t="e">
        <f t="shared" si="40"/>
        <v>#DIV/0!</v>
      </c>
    </row>
    <row r="260" spans="1:6" x14ac:dyDescent="0.3">
      <c r="A260" s="370" t="s">
        <v>154</v>
      </c>
      <c r="B260" s="371"/>
      <c r="C260" s="315">
        <f>C261+C269</f>
        <v>15000</v>
      </c>
      <c r="D260" s="315"/>
      <c r="E260" s="315">
        <f>E261+E269</f>
        <v>17531.760000000002</v>
      </c>
      <c r="F260" s="316">
        <f t="shared" si="40"/>
        <v>116.8784</v>
      </c>
    </row>
    <row r="261" spans="1:6" x14ac:dyDescent="0.3">
      <c r="A261" s="317">
        <v>3</v>
      </c>
      <c r="B261" s="318" t="s">
        <v>7</v>
      </c>
      <c r="C261" s="319">
        <f t="shared" ref="C261:E261" si="47">C262</f>
        <v>5000</v>
      </c>
      <c r="D261" s="320"/>
      <c r="E261" s="319">
        <f t="shared" si="47"/>
        <v>0</v>
      </c>
      <c r="F261" s="321">
        <f t="shared" si="40"/>
        <v>0</v>
      </c>
    </row>
    <row r="262" spans="1:6" x14ac:dyDescent="0.3">
      <c r="A262" s="317">
        <v>32</v>
      </c>
      <c r="B262" s="318" t="s">
        <v>8</v>
      </c>
      <c r="C262" s="319">
        <v>5000</v>
      </c>
      <c r="D262" s="320"/>
      <c r="E262" s="319">
        <f>E263+E266</f>
        <v>0</v>
      </c>
      <c r="F262" s="321">
        <f t="shared" si="40"/>
        <v>0</v>
      </c>
    </row>
    <row r="263" spans="1:6" x14ac:dyDescent="0.3">
      <c r="A263" s="317">
        <v>322</v>
      </c>
      <c r="B263" s="318" t="s">
        <v>9</v>
      </c>
      <c r="C263" s="319">
        <v>0</v>
      </c>
      <c r="D263" s="320"/>
      <c r="E263" s="319">
        <f>E264+E265</f>
        <v>0</v>
      </c>
      <c r="F263" s="321" t="e">
        <f t="shared" si="40"/>
        <v>#DIV/0!</v>
      </c>
    </row>
    <row r="264" spans="1:6" x14ac:dyDescent="0.3">
      <c r="A264" s="322">
        <v>3224</v>
      </c>
      <c r="B264" s="343" t="s">
        <v>264</v>
      </c>
      <c r="C264" s="324">
        <v>0</v>
      </c>
      <c r="D264" s="325"/>
      <c r="E264" s="324">
        <v>0</v>
      </c>
      <c r="F264" s="321" t="e">
        <f t="shared" si="40"/>
        <v>#DIV/0!</v>
      </c>
    </row>
    <row r="265" spans="1:6" x14ac:dyDescent="0.3">
      <c r="A265" s="322">
        <v>3225</v>
      </c>
      <c r="B265" s="332" t="s">
        <v>10</v>
      </c>
      <c r="C265" s="324">
        <v>0</v>
      </c>
      <c r="D265" s="325"/>
      <c r="E265" s="324">
        <v>0</v>
      </c>
      <c r="F265" s="321" t="e">
        <f t="shared" si="40"/>
        <v>#DIV/0!</v>
      </c>
    </row>
    <row r="266" spans="1:6" x14ac:dyDescent="0.3">
      <c r="A266" s="317">
        <v>323</v>
      </c>
      <c r="B266" s="318" t="s">
        <v>11</v>
      </c>
      <c r="C266" s="319">
        <v>0</v>
      </c>
      <c r="D266" s="320"/>
      <c r="E266" s="319">
        <f>E267+E268</f>
        <v>0</v>
      </c>
      <c r="F266" s="321" t="e">
        <f t="shared" si="40"/>
        <v>#DIV/0!</v>
      </c>
    </row>
    <row r="267" spans="1:6" x14ac:dyDescent="0.3">
      <c r="A267" s="322">
        <v>3231</v>
      </c>
      <c r="B267" s="191" t="s">
        <v>199</v>
      </c>
      <c r="C267" s="324">
        <v>0</v>
      </c>
      <c r="D267" s="325"/>
      <c r="E267" s="324">
        <v>0</v>
      </c>
      <c r="F267" s="321" t="e">
        <f t="shared" si="40"/>
        <v>#DIV/0!</v>
      </c>
    </row>
    <row r="268" spans="1:6" x14ac:dyDescent="0.3">
      <c r="A268" s="330">
        <v>3232</v>
      </c>
      <c r="B268" s="332" t="s">
        <v>11</v>
      </c>
      <c r="C268" s="324">
        <v>0</v>
      </c>
      <c r="D268" s="325"/>
      <c r="E268" s="324">
        <v>0</v>
      </c>
      <c r="F268" s="321" t="e">
        <f t="shared" si="40"/>
        <v>#DIV/0!</v>
      </c>
    </row>
    <row r="269" spans="1:6" x14ac:dyDescent="0.3">
      <c r="A269" s="317">
        <v>4</v>
      </c>
      <c r="B269" s="318" t="s">
        <v>131</v>
      </c>
      <c r="C269" s="319">
        <f t="shared" ref="C269:E269" si="48">C270</f>
        <v>10000</v>
      </c>
      <c r="D269" s="320"/>
      <c r="E269" s="319">
        <f t="shared" si="48"/>
        <v>17531.760000000002</v>
      </c>
      <c r="F269" s="321">
        <f t="shared" si="40"/>
        <v>175.31760000000003</v>
      </c>
    </row>
    <row r="270" spans="1:6" x14ac:dyDescent="0.3">
      <c r="A270" s="317">
        <v>42</v>
      </c>
      <c r="B270" s="318" t="s">
        <v>15</v>
      </c>
      <c r="C270" s="319">
        <v>10000</v>
      </c>
      <c r="D270" s="320"/>
      <c r="E270" s="319">
        <f>E271+E274</f>
        <v>17531.760000000002</v>
      </c>
      <c r="F270" s="321">
        <f t="shared" si="40"/>
        <v>175.31760000000003</v>
      </c>
    </row>
    <row r="271" spans="1:6" x14ac:dyDescent="0.3">
      <c r="A271" s="317">
        <v>422</v>
      </c>
      <c r="B271" s="318" t="s">
        <v>16</v>
      </c>
      <c r="C271" s="319">
        <v>0</v>
      </c>
      <c r="D271" s="320"/>
      <c r="E271" s="319">
        <f>E273+E272</f>
        <v>17112.13</v>
      </c>
      <c r="F271" s="321" t="e">
        <f t="shared" ref="F271:F293" si="49">(E271/C271)*100</f>
        <v>#DIV/0!</v>
      </c>
    </row>
    <row r="272" spans="1:6" x14ac:dyDescent="0.3">
      <c r="A272" s="330">
        <v>4221</v>
      </c>
      <c r="B272" s="191" t="s">
        <v>206</v>
      </c>
      <c r="C272" s="331">
        <v>0</v>
      </c>
      <c r="D272" s="325"/>
      <c r="E272" s="331">
        <v>7112.13</v>
      </c>
      <c r="F272" s="321" t="e">
        <f t="shared" ref="F272" si="50">(E272/C272)*100</f>
        <v>#DIV/0!</v>
      </c>
    </row>
    <row r="273" spans="1:6" x14ac:dyDescent="0.3">
      <c r="A273" s="330">
        <v>4223</v>
      </c>
      <c r="B273" s="191" t="s">
        <v>301</v>
      </c>
      <c r="C273" s="331">
        <v>0</v>
      </c>
      <c r="D273" s="325"/>
      <c r="E273" s="331">
        <v>10000</v>
      </c>
      <c r="F273" s="321" t="e">
        <f t="shared" si="49"/>
        <v>#DIV/0!</v>
      </c>
    </row>
    <row r="274" spans="1:6" x14ac:dyDescent="0.3">
      <c r="A274" s="317">
        <v>424</v>
      </c>
      <c r="B274" s="318" t="s">
        <v>84</v>
      </c>
      <c r="C274" s="319">
        <f>C275</f>
        <v>0</v>
      </c>
      <c r="D274" s="320"/>
      <c r="E274" s="319">
        <f>E275</f>
        <v>419.63</v>
      </c>
      <c r="F274" s="321" t="e">
        <f t="shared" si="49"/>
        <v>#DIV/0!</v>
      </c>
    </row>
    <row r="275" spans="1:6" x14ac:dyDescent="0.3">
      <c r="A275" s="330">
        <v>4241</v>
      </c>
      <c r="B275" s="191" t="s">
        <v>84</v>
      </c>
      <c r="C275" s="331">
        <v>0</v>
      </c>
      <c r="D275" s="325"/>
      <c r="E275" s="331">
        <v>419.63</v>
      </c>
      <c r="F275" s="321" t="e">
        <f t="shared" si="49"/>
        <v>#DIV/0!</v>
      </c>
    </row>
    <row r="276" spans="1:6" x14ac:dyDescent="0.3">
      <c r="A276" s="370" t="s">
        <v>153</v>
      </c>
      <c r="B276" s="371"/>
      <c r="C276" s="315">
        <f>C277+C283</f>
        <v>2000</v>
      </c>
      <c r="D276" s="315"/>
      <c r="E276" s="315">
        <f>E277+E283</f>
        <v>718.99</v>
      </c>
      <c r="F276" s="316">
        <f t="shared" si="49"/>
        <v>35.9495</v>
      </c>
    </row>
    <row r="277" spans="1:6" x14ac:dyDescent="0.3">
      <c r="A277" s="317">
        <v>3</v>
      </c>
      <c r="B277" s="318" t="s">
        <v>7</v>
      </c>
      <c r="C277" s="319">
        <f t="shared" ref="C277:E277" si="51">C278</f>
        <v>1000</v>
      </c>
      <c r="D277" s="320"/>
      <c r="E277" s="319">
        <f t="shared" si="51"/>
        <v>0</v>
      </c>
      <c r="F277" s="321">
        <f t="shared" si="49"/>
        <v>0</v>
      </c>
    </row>
    <row r="278" spans="1:6" x14ac:dyDescent="0.3">
      <c r="A278" s="317">
        <v>32</v>
      </c>
      <c r="B278" s="318" t="s">
        <v>8</v>
      </c>
      <c r="C278" s="319">
        <v>1000</v>
      </c>
      <c r="D278" s="320"/>
      <c r="E278" s="319">
        <f>E279+E281</f>
        <v>0</v>
      </c>
      <c r="F278" s="321">
        <f t="shared" si="49"/>
        <v>0</v>
      </c>
    </row>
    <row r="279" spans="1:6" x14ac:dyDescent="0.3">
      <c r="A279" s="328">
        <v>321</v>
      </c>
      <c r="B279" s="318" t="s">
        <v>115</v>
      </c>
      <c r="C279" s="329">
        <v>0</v>
      </c>
      <c r="D279" s="320"/>
      <c r="E279" s="329">
        <f>E280</f>
        <v>0</v>
      </c>
      <c r="F279" s="321" t="e">
        <f t="shared" ref="F279" si="52">(E279/C279)*100</f>
        <v>#DIV/0!</v>
      </c>
    </row>
    <row r="280" spans="1:6" x14ac:dyDescent="0.3">
      <c r="A280" s="322">
        <v>3214</v>
      </c>
      <c r="B280" s="332" t="s">
        <v>210</v>
      </c>
      <c r="C280" s="324">
        <v>0</v>
      </c>
      <c r="D280" s="325"/>
      <c r="E280" s="324">
        <v>0</v>
      </c>
      <c r="F280" s="321" t="e">
        <f t="shared" si="49"/>
        <v>#DIV/0!</v>
      </c>
    </row>
    <row r="281" spans="1:6" x14ac:dyDescent="0.3">
      <c r="A281" s="317">
        <v>323</v>
      </c>
      <c r="B281" s="318" t="s">
        <v>11</v>
      </c>
      <c r="C281" s="319">
        <v>0</v>
      </c>
      <c r="D281" s="320"/>
      <c r="E281" s="319">
        <f>E282</f>
        <v>0</v>
      </c>
      <c r="F281" s="321" t="e">
        <f t="shared" si="49"/>
        <v>#DIV/0!</v>
      </c>
    </row>
    <row r="282" spans="1:6" x14ac:dyDescent="0.3">
      <c r="A282" s="330">
        <v>3232</v>
      </c>
      <c r="B282" s="332" t="s">
        <v>11</v>
      </c>
      <c r="C282" s="324">
        <v>0</v>
      </c>
      <c r="D282" s="325"/>
      <c r="E282" s="324">
        <v>0</v>
      </c>
      <c r="F282" s="321" t="e">
        <f t="shared" si="49"/>
        <v>#DIV/0!</v>
      </c>
    </row>
    <row r="283" spans="1:6" x14ac:dyDescent="0.3">
      <c r="A283" s="317">
        <v>4</v>
      </c>
      <c r="B283" s="318" t="s">
        <v>131</v>
      </c>
      <c r="C283" s="319">
        <f t="shared" ref="C283:E284" si="53">C284</f>
        <v>1000</v>
      </c>
      <c r="D283" s="320"/>
      <c r="E283" s="319">
        <f t="shared" si="53"/>
        <v>718.99</v>
      </c>
      <c r="F283" s="321">
        <f t="shared" si="49"/>
        <v>71.899000000000001</v>
      </c>
    </row>
    <row r="284" spans="1:6" x14ac:dyDescent="0.3">
      <c r="A284" s="317">
        <v>42</v>
      </c>
      <c r="B284" s="318" t="s">
        <v>15</v>
      </c>
      <c r="C284" s="319">
        <v>1000</v>
      </c>
      <c r="D284" s="320"/>
      <c r="E284" s="319">
        <f t="shared" si="53"/>
        <v>718.99</v>
      </c>
      <c r="F284" s="321">
        <f t="shared" si="49"/>
        <v>71.899000000000001</v>
      </c>
    </row>
    <row r="285" spans="1:6" x14ac:dyDescent="0.3">
      <c r="A285" s="317">
        <v>422</v>
      </c>
      <c r="B285" s="318" t="s">
        <v>16</v>
      </c>
      <c r="C285" s="319">
        <v>0</v>
      </c>
      <c r="D285" s="320"/>
      <c r="E285" s="319">
        <f>E287+E286</f>
        <v>718.99</v>
      </c>
      <c r="F285" s="321" t="e">
        <f t="shared" ref="F285:F287" si="54">(E285/C285)*100</f>
        <v>#DIV/0!</v>
      </c>
    </row>
    <row r="286" spans="1:6" x14ac:dyDescent="0.3">
      <c r="A286" s="330">
        <v>4221</v>
      </c>
      <c r="B286" s="191" t="s">
        <v>206</v>
      </c>
      <c r="C286" s="324">
        <v>0</v>
      </c>
      <c r="D286" s="325"/>
      <c r="E286" s="324">
        <v>718.99</v>
      </c>
      <c r="F286" s="321" t="e">
        <f t="shared" si="54"/>
        <v>#DIV/0!</v>
      </c>
    </row>
    <row r="287" spans="1:6" x14ac:dyDescent="0.3">
      <c r="A287" s="330">
        <v>4226</v>
      </c>
      <c r="B287" s="191" t="s">
        <v>266</v>
      </c>
      <c r="C287" s="331">
        <v>0</v>
      </c>
      <c r="D287" s="325"/>
      <c r="E287" s="331">
        <v>0</v>
      </c>
      <c r="F287" s="321" t="e">
        <f t="shared" si="54"/>
        <v>#DIV/0!</v>
      </c>
    </row>
    <row r="288" spans="1:6" x14ac:dyDescent="0.3">
      <c r="A288" s="380" t="s">
        <v>193</v>
      </c>
      <c r="B288" s="381"/>
      <c r="C288" s="313">
        <f>C289</f>
        <v>31270.799999999999</v>
      </c>
      <c r="D288" s="313"/>
      <c r="E288" s="313">
        <f>E289</f>
        <v>31255.49</v>
      </c>
      <c r="F288" s="314">
        <f t="shared" si="49"/>
        <v>99.951040587385037</v>
      </c>
    </row>
    <row r="289" spans="1:6" x14ac:dyDescent="0.3">
      <c r="A289" s="370" t="s">
        <v>123</v>
      </c>
      <c r="B289" s="371"/>
      <c r="C289" s="315">
        <f t="shared" ref="C289:C290" si="55">C290</f>
        <v>31270.799999999999</v>
      </c>
      <c r="D289" s="315"/>
      <c r="E289" s="315">
        <f>E290</f>
        <v>31255.49</v>
      </c>
      <c r="F289" s="316">
        <f t="shared" si="49"/>
        <v>99.951040587385037</v>
      </c>
    </row>
    <row r="290" spans="1:6" x14ac:dyDescent="0.3">
      <c r="A290" s="317">
        <v>3</v>
      </c>
      <c r="B290" s="318" t="s">
        <v>7</v>
      </c>
      <c r="C290" s="319">
        <f t="shared" si="55"/>
        <v>31270.799999999999</v>
      </c>
      <c r="D290" s="320"/>
      <c r="E290" s="319">
        <f>E291</f>
        <v>31255.49</v>
      </c>
      <c r="F290" s="321">
        <f t="shared" si="49"/>
        <v>99.951040587385037</v>
      </c>
    </row>
    <row r="291" spans="1:6" x14ac:dyDescent="0.3">
      <c r="A291" s="317">
        <v>32</v>
      </c>
      <c r="B291" s="318" t="s">
        <v>8</v>
      </c>
      <c r="C291" s="319">
        <v>31270.799999999999</v>
      </c>
      <c r="D291" s="320"/>
      <c r="E291" s="319">
        <f>E292</f>
        <v>31255.49</v>
      </c>
      <c r="F291" s="321">
        <f t="shared" si="49"/>
        <v>99.951040587385037</v>
      </c>
    </row>
    <row r="292" spans="1:6" x14ac:dyDescent="0.3">
      <c r="A292" s="317">
        <v>323</v>
      </c>
      <c r="B292" s="318" t="s">
        <v>11</v>
      </c>
      <c r="C292" s="319">
        <f>C293</f>
        <v>0</v>
      </c>
      <c r="D292" s="320"/>
      <c r="E292" s="319">
        <f>E293</f>
        <v>31255.49</v>
      </c>
      <c r="F292" s="321" t="e">
        <f t="shared" si="49"/>
        <v>#DIV/0!</v>
      </c>
    </row>
    <row r="293" spans="1:6" ht="15" thickBot="1" x14ac:dyDescent="0.35">
      <c r="A293" s="345">
        <v>3231</v>
      </c>
      <c r="B293" s="346" t="s">
        <v>199</v>
      </c>
      <c r="C293" s="347">
        <v>0</v>
      </c>
      <c r="D293" s="348"/>
      <c r="E293" s="347">
        <v>31255.49</v>
      </c>
      <c r="F293" s="349" t="e">
        <f t="shared" si="49"/>
        <v>#DIV/0!</v>
      </c>
    </row>
    <row r="294" spans="1:6" x14ac:dyDescent="0.3">
      <c r="A294" s="200"/>
      <c r="B294" s="200"/>
      <c r="C294" s="200"/>
      <c r="D294" s="200"/>
      <c r="E294" s="200"/>
      <c r="F294" s="200"/>
    </row>
    <row r="295" spans="1:6" x14ac:dyDescent="0.3">
      <c r="A295" s="200"/>
      <c r="B295" s="200"/>
      <c r="C295" s="200"/>
      <c r="D295" s="200"/>
      <c r="E295" s="200"/>
      <c r="F295" s="200"/>
    </row>
    <row r="296" spans="1:6" x14ac:dyDescent="0.3">
      <c r="A296" s="200"/>
      <c r="B296" s="200"/>
      <c r="C296" s="200"/>
      <c r="D296" s="200" t="s">
        <v>277</v>
      </c>
      <c r="E296" s="200"/>
      <c r="F296" s="200"/>
    </row>
    <row r="297" spans="1:6" x14ac:dyDescent="0.3">
      <c r="A297" s="200"/>
      <c r="B297" s="200"/>
      <c r="C297" s="200"/>
      <c r="D297" s="200"/>
      <c r="E297" s="200"/>
      <c r="F297" s="200"/>
    </row>
    <row r="298" spans="1:6" x14ac:dyDescent="0.3">
      <c r="A298" s="200"/>
      <c r="B298" s="200"/>
      <c r="C298" s="200"/>
      <c r="D298" s="200" t="s">
        <v>112</v>
      </c>
      <c r="E298" s="200"/>
      <c r="F298" s="200"/>
    </row>
    <row r="299" spans="1:6" x14ac:dyDescent="0.3">
      <c r="A299" s="200"/>
      <c r="B299" s="200"/>
      <c r="C299" s="200"/>
      <c r="D299" s="200" t="s">
        <v>275</v>
      </c>
      <c r="E299" s="200"/>
      <c r="F299" s="200"/>
    </row>
    <row r="300" spans="1:6" x14ac:dyDescent="0.3">
      <c r="A300" s="350"/>
      <c r="B300" s="350"/>
      <c r="C300" s="350"/>
      <c r="D300" s="350"/>
      <c r="E300" s="350"/>
      <c r="F300" s="350"/>
    </row>
    <row r="301" spans="1:6" x14ac:dyDescent="0.3">
      <c r="A301" s="304"/>
      <c r="B301" s="304"/>
      <c r="C301" s="304"/>
      <c r="D301" s="304"/>
      <c r="E301" s="304"/>
      <c r="F301" s="304"/>
    </row>
  </sheetData>
  <mergeCells count="39">
    <mergeCell ref="A276:B276"/>
    <mergeCell ref="A150:B150"/>
    <mergeCell ref="A1:B1"/>
    <mergeCell ref="A5:G5"/>
    <mergeCell ref="A6:B6"/>
    <mergeCell ref="A139:B139"/>
    <mergeCell ref="A8:B8"/>
    <mergeCell ref="A9:B9"/>
    <mergeCell ref="A45:B45"/>
    <mergeCell ref="A51:B51"/>
    <mergeCell ref="A84:B84"/>
    <mergeCell ref="A118:B118"/>
    <mergeCell ref="A85:B85"/>
    <mergeCell ref="A79:B79"/>
    <mergeCell ref="A130:B130"/>
    <mergeCell ref="A228:B228"/>
    <mergeCell ref="A241:B241"/>
    <mergeCell ref="A235:B235"/>
    <mergeCell ref="A289:B289"/>
    <mergeCell ref="A16:B16"/>
    <mergeCell ref="A17:B17"/>
    <mergeCell ref="A24:B24"/>
    <mergeCell ref="A25:B25"/>
    <mergeCell ref="A78:B78"/>
    <mergeCell ref="A234:B234"/>
    <mergeCell ref="A140:B140"/>
    <mergeCell ref="A160:B160"/>
    <mergeCell ref="A199:B199"/>
    <mergeCell ref="A253:B253"/>
    <mergeCell ref="A288:B288"/>
    <mergeCell ref="A260:B260"/>
    <mergeCell ref="A194:B194"/>
    <mergeCell ref="A141:B141"/>
    <mergeCell ref="A46:B46"/>
    <mergeCell ref="A10:B10"/>
    <mergeCell ref="A11:B11"/>
    <mergeCell ref="A60:B60"/>
    <mergeCell ref="A97:B97"/>
    <mergeCell ref="A109:B109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Prihodi i rashodi po ekonomskoj</vt:lpstr>
      <vt:lpstr>Prihodi i rashodi prema izvoru</vt:lpstr>
      <vt:lpstr>Rashodi prema funkcijskoj klasi</vt:lpstr>
      <vt:lpstr>Račun financiranja</vt:lpstr>
      <vt:lpstr>Prihodi po izvorima</vt:lpstr>
      <vt:lpstr>Rashodi po izvorima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Magda Petrić</cp:lastModifiedBy>
  <cp:lastPrinted>2025-03-24T08:06:06Z</cp:lastPrinted>
  <dcterms:created xsi:type="dcterms:W3CDTF">2022-02-23T11:39:51Z</dcterms:created>
  <dcterms:modified xsi:type="dcterms:W3CDTF">2026-03-24T12:09:35Z</dcterms:modified>
</cp:coreProperties>
</file>