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25" windowHeight="11025"/>
  </bookViews>
  <sheets>
    <sheet name="Sažetak" sheetId="3" r:id="rId1"/>
    <sheet name="Prihodi i rashodi po ekonomskoj" sheetId="11" r:id="rId2"/>
    <sheet name="Prihodi i rashodi prema izvoru" sheetId="16" r:id="rId3"/>
    <sheet name="Rashodi prema funkcijskoj klasi" sheetId="14" r:id="rId4"/>
    <sheet name="Račun financiranja" sheetId="15" r:id="rId5"/>
    <sheet name="Prihodi po izvorima" sheetId="12" r:id="rId6"/>
    <sheet name="Rashodi po izvorima" sheetId="13" r:id="rId7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3"/>
  <c r="F19"/>
  <c r="C215" i="13"/>
  <c r="F218"/>
  <c r="F221"/>
  <c r="E219"/>
  <c r="F219" s="1"/>
  <c r="E220"/>
  <c r="F220" s="1"/>
  <c r="E217"/>
  <c r="E216" s="1"/>
  <c r="F216" s="1"/>
  <c r="C214"/>
  <c r="E211"/>
  <c r="E212"/>
  <c r="E207"/>
  <c r="E206" s="1"/>
  <c r="F206" s="1"/>
  <c r="F208"/>
  <c r="C205"/>
  <c r="E186"/>
  <c r="E185" s="1"/>
  <c r="F185" s="1"/>
  <c r="F187"/>
  <c r="C184"/>
  <c r="F113"/>
  <c r="F92"/>
  <c r="E91"/>
  <c r="F91" s="1"/>
  <c r="C94"/>
  <c r="C93" s="1"/>
  <c r="F232"/>
  <c r="E231"/>
  <c r="C231"/>
  <c r="C229"/>
  <c r="C228" s="1"/>
  <c r="C227" s="1"/>
  <c r="C225"/>
  <c r="C223"/>
  <c r="F213"/>
  <c r="C210"/>
  <c r="C209" s="1"/>
  <c r="C202"/>
  <c r="C201" s="1"/>
  <c r="C199"/>
  <c r="C198" s="1"/>
  <c r="E196"/>
  <c r="C195"/>
  <c r="F193"/>
  <c r="F192"/>
  <c r="E191"/>
  <c r="F191" s="1"/>
  <c r="C189"/>
  <c r="C188" s="1"/>
  <c r="F182"/>
  <c r="E181"/>
  <c r="F181" s="1"/>
  <c r="F180"/>
  <c r="F179"/>
  <c r="F178"/>
  <c r="F177"/>
  <c r="F176"/>
  <c r="E175"/>
  <c r="C175"/>
  <c r="F174"/>
  <c r="F173"/>
  <c r="F172"/>
  <c r="F171"/>
  <c r="F170"/>
  <c r="E169"/>
  <c r="C169"/>
  <c r="F168"/>
  <c r="F167"/>
  <c r="F166"/>
  <c r="F165"/>
  <c r="E164"/>
  <c r="C164"/>
  <c r="F162"/>
  <c r="E161"/>
  <c r="F161" s="1"/>
  <c r="F160"/>
  <c r="E159"/>
  <c r="F159" s="1"/>
  <c r="F158"/>
  <c r="E157"/>
  <c r="F157" s="1"/>
  <c r="C155"/>
  <c r="C154" s="1"/>
  <c r="C152"/>
  <c r="C151" s="1"/>
  <c r="F150"/>
  <c r="F149"/>
  <c r="E148"/>
  <c r="F148" s="1"/>
  <c r="F146"/>
  <c r="F145"/>
  <c r="F144"/>
  <c r="F143"/>
  <c r="F142"/>
  <c r="E141"/>
  <c r="C141"/>
  <c r="F140"/>
  <c r="E139"/>
  <c r="C139"/>
  <c r="F138"/>
  <c r="F137"/>
  <c r="F136"/>
  <c r="F135"/>
  <c r="F134"/>
  <c r="F133"/>
  <c r="F132"/>
  <c r="F131"/>
  <c r="E130"/>
  <c r="C130"/>
  <c r="F129"/>
  <c r="F128"/>
  <c r="F127"/>
  <c r="F126"/>
  <c r="F125"/>
  <c r="F124"/>
  <c r="E123"/>
  <c r="C123"/>
  <c r="F122"/>
  <c r="F121"/>
  <c r="E120"/>
  <c r="C120"/>
  <c r="C118"/>
  <c r="C117" s="1"/>
  <c r="C115"/>
  <c r="C114" s="1"/>
  <c r="F111"/>
  <c r="E110"/>
  <c r="F110" s="1"/>
  <c r="C108"/>
  <c r="C107" s="1"/>
  <c r="F104"/>
  <c r="E103"/>
  <c r="E102" s="1"/>
  <c r="F102" s="1"/>
  <c r="F101"/>
  <c r="E100"/>
  <c r="F100" s="1"/>
  <c r="F99"/>
  <c r="E98"/>
  <c r="F98" s="1"/>
  <c r="F97"/>
  <c r="E96"/>
  <c r="F96" s="1"/>
  <c r="F89"/>
  <c r="E88"/>
  <c r="F88" s="1"/>
  <c r="F87"/>
  <c r="E86"/>
  <c r="F86" s="1"/>
  <c r="F85"/>
  <c r="E84"/>
  <c r="C82"/>
  <c r="C81" s="1"/>
  <c r="F80"/>
  <c r="E79"/>
  <c r="F79" s="1"/>
  <c r="F77"/>
  <c r="E76"/>
  <c r="F76" s="1"/>
  <c r="F75"/>
  <c r="E74"/>
  <c r="F74" s="1"/>
  <c r="F73"/>
  <c r="E72"/>
  <c r="C70"/>
  <c r="C69" s="1"/>
  <c r="F68"/>
  <c r="E67"/>
  <c r="F67" s="1"/>
  <c r="F65"/>
  <c r="E64"/>
  <c r="F64" s="1"/>
  <c r="F63"/>
  <c r="E62"/>
  <c r="F62" s="1"/>
  <c r="F61"/>
  <c r="E60"/>
  <c r="C58"/>
  <c r="C57" s="1"/>
  <c r="F55"/>
  <c r="C54"/>
  <c r="C53" s="1"/>
  <c r="C52" s="1"/>
  <c r="F51"/>
  <c r="E50"/>
  <c r="C50"/>
  <c r="C48"/>
  <c r="C47" s="1"/>
  <c r="C46" s="1"/>
  <c r="F45"/>
  <c r="C44"/>
  <c r="C43" s="1"/>
  <c r="C42" s="1"/>
  <c r="F41"/>
  <c r="C40"/>
  <c r="C39" s="1"/>
  <c r="F37"/>
  <c r="F36"/>
  <c r="E35"/>
  <c r="F35" s="1"/>
  <c r="F33"/>
  <c r="E32"/>
  <c r="C32"/>
  <c r="F31"/>
  <c r="E30"/>
  <c r="F30" s="1"/>
  <c r="F29"/>
  <c r="E28"/>
  <c r="F28" s="1"/>
  <c r="C26"/>
  <c r="C25" s="1"/>
  <c r="C24" s="1"/>
  <c r="F23"/>
  <c r="E22"/>
  <c r="C22"/>
  <c r="F21"/>
  <c r="E20"/>
  <c r="C20"/>
  <c r="C18"/>
  <c r="C17" s="1"/>
  <c r="C16" s="1"/>
  <c r="F15"/>
  <c r="E14"/>
  <c r="C14"/>
  <c r="C12"/>
  <c r="C11" s="1"/>
  <c r="C10" s="1"/>
  <c r="F217" l="1"/>
  <c r="E215"/>
  <c r="F207"/>
  <c r="E205"/>
  <c r="E184"/>
  <c r="E183" s="1"/>
  <c r="F186"/>
  <c r="C183"/>
  <c r="C106" s="1"/>
  <c r="F32"/>
  <c r="F120"/>
  <c r="C56"/>
  <c r="F14"/>
  <c r="C204"/>
  <c r="E13"/>
  <c r="F13" s="1"/>
  <c r="F169"/>
  <c r="E90"/>
  <c r="F90" s="1"/>
  <c r="F50"/>
  <c r="E95"/>
  <c r="F211"/>
  <c r="E71"/>
  <c r="F71" s="1"/>
  <c r="F231"/>
  <c r="F130"/>
  <c r="E59"/>
  <c r="F141"/>
  <c r="F203"/>
  <c r="E83"/>
  <c r="F83" s="1"/>
  <c r="E147"/>
  <c r="F147" s="1"/>
  <c r="E156"/>
  <c r="F156" s="1"/>
  <c r="E163"/>
  <c r="F163" s="1"/>
  <c r="F175"/>
  <c r="F224"/>
  <c r="F164"/>
  <c r="F72"/>
  <c r="E19"/>
  <c r="F19" s="1"/>
  <c r="F20"/>
  <c r="F22"/>
  <c r="C38"/>
  <c r="F200"/>
  <c r="F139"/>
  <c r="C222"/>
  <c r="E44"/>
  <c r="F44" s="1"/>
  <c r="E78"/>
  <c r="F78" s="1"/>
  <c r="F123"/>
  <c r="E189"/>
  <c r="F189" s="1"/>
  <c r="F196"/>
  <c r="E195"/>
  <c r="E27"/>
  <c r="E34"/>
  <c r="F34" s="1"/>
  <c r="E40"/>
  <c r="E39" s="1"/>
  <c r="E38" s="1"/>
  <c r="E54"/>
  <c r="F60"/>
  <c r="E66"/>
  <c r="F66" s="1"/>
  <c r="F84"/>
  <c r="F103"/>
  <c r="E119"/>
  <c r="E190"/>
  <c r="F190" s="1"/>
  <c r="F197"/>
  <c r="F212"/>
  <c r="E49"/>
  <c r="E230"/>
  <c r="C194" l="1"/>
  <c r="F215"/>
  <c r="E214"/>
  <c r="F214" s="1"/>
  <c r="F205"/>
  <c r="E204"/>
  <c r="F183"/>
  <c r="F184"/>
  <c r="E12"/>
  <c r="F12" s="1"/>
  <c r="E155"/>
  <c r="F155" s="1"/>
  <c r="C9"/>
  <c r="C105"/>
  <c r="E210"/>
  <c r="E209" s="1"/>
  <c r="F95"/>
  <c r="E94"/>
  <c r="E58"/>
  <c r="F58" s="1"/>
  <c r="E202"/>
  <c r="E201" s="1"/>
  <c r="F201" s="1"/>
  <c r="E223"/>
  <c r="F223" s="1"/>
  <c r="F59"/>
  <c r="E82"/>
  <c r="E199"/>
  <c r="E43"/>
  <c r="E42" s="1"/>
  <c r="F42" s="1"/>
  <c r="E18"/>
  <c r="E188"/>
  <c r="F188" s="1"/>
  <c r="E70"/>
  <c r="E152"/>
  <c r="F153"/>
  <c r="E48"/>
  <c r="F49"/>
  <c r="F119"/>
  <c r="E118"/>
  <c r="F54"/>
  <c r="E53"/>
  <c r="F40"/>
  <c r="F27"/>
  <c r="E26"/>
  <c r="E229"/>
  <c r="F230"/>
  <c r="F195"/>
  <c r="E115"/>
  <c r="F116"/>
  <c r="F226"/>
  <c r="E225"/>
  <c r="F225" s="1"/>
  <c r="F210" l="1"/>
  <c r="F209"/>
  <c r="F199"/>
  <c r="E198"/>
  <c r="E11"/>
  <c r="F11" s="1"/>
  <c r="E57"/>
  <c r="F57" s="1"/>
  <c r="E154"/>
  <c r="F154" s="1"/>
  <c r="F82"/>
  <c r="E81"/>
  <c r="F202"/>
  <c r="E93"/>
  <c r="F93" s="1"/>
  <c r="F94"/>
  <c r="C8"/>
  <c r="F43"/>
  <c r="F18"/>
  <c r="E17"/>
  <c r="E69"/>
  <c r="F69" s="1"/>
  <c r="F70"/>
  <c r="F26"/>
  <c r="E25"/>
  <c r="E24" s="1"/>
  <c r="F53"/>
  <c r="E52"/>
  <c r="F52" s="1"/>
  <c r="F115"/>
  <c r="E114"/>
  <c r="E112" s="1"/>
  <c r="F229"/>
  <c r="E228"/>
  <c r="F48"/>
  <c r="E47"/>
  <c r="F39"/>
  <c r="F38"/>
  <c r="F118"/>
  <c r="E117"/>
  <c r="F117" s="1"/>
  <c r="F152"/>
  <c r="E151"/>
  <c r="F151" s="1"/>
  <c r="E222"/>
  <c r="F222" s="1"/>
  <c r="F198" l="1"/>
  <c r="E194"/>
  <c r="F194" s="1"/>
  <c r="E10"/>
  <c r="F10" s="1"/>
  <c r="E56"/>
  <c r="F56" s="1"/>
  <c r="F112"/>
  <c r="E107"/>
  <c r="E109"/>
  <c r="F81"/>
  <c r="E16"/>
  <c r="F16" s="1"/>
  <c r="F17"/>
  <c r="F47"/>
  <c r="E46"/>
  <c r="F46" s="1"/>
  <c r="F114"/>
  <c r="F25"/>
  <c r="F24"/>
  <c r="F228"/>
  <c r="E227"/>
  <c r="F227" s="1"/>
  <c r="F204"/>
  <c r="F107" l="1"/>
  <c r="E106"/>
  <c r="F106" s="1"/>
  <c r="F109"/>
  <c r="E108"/>
  <c r="F108" s="1"/>
  <c r="E9"/>
  <c r="E105" l="1"/>
  <c r="F105" s="1"/>
  <c r="F9"/>
  <c r="E8" l="1"/>
  <c r="F8" s="1"/>
  <c r="E8" i="12" l="1"/>
  <c r="E48"/>
  <c r="E17"/>
  <c r="E16" s="1"/>
  <c r="C62" l="1"/>
  <c r="C61" s="1"/>
  <c r="C64"/>
  <c r="E64"/>
  <c r="E63" s="1"/>
  <c r="F65"/>
  <c r="F66"/>
  <c r="F60"/>
  <c r="C57"/>
  <c r="C56" s="1"/>
  <c r="F55"/>
  <c r="F54"/>
  <c r="F53"/>
  <c r="E53"/>
  <c r="C53"/>
  <c r="E52"/>
  <c r="E51" s="1"/>
  <c r="C51"/>
  <c r="C50" s="1"/>
  <c r="C15"/>
  <c r="C14" s="1"/>
  <c r="F17"/>
  <c r="C10"/>
  <c r="C9" s="1"/>
  <c r="F18"/>
  <c r="F16"/>
  <c r="E15"/>
  <c r="F13"/>
  <c r="E12"/>
  <c r="C12"/>
  <c r="C20"/>
  <c r="C19" s="1"/>
  <c r="C22"/>
  <c r="E22"/>
  <c r="E21" s="1"/>
  <c r="F23"/>
  <c r="C25"/>
  <c r="E25"/>
  <c r="E24" s="1"/>
  <c r="F24" s="1"/>
  <c r="F26"/>
  <c r="D33" i="16"/>
  <c r="B33"/>
  <c r="D45"/>
  <c r="B45"/>
  <c r="D40"/>
  <c r="B40"/>
  <c r="D36"/>
  <c r="B36"/>
  <c r="D19"/>
  <c r="B19"/>
  <c r="N33" i="11"/>
  <c r="F12" i="12" l="1"/>
  <c r="F52"/>
  <c r="F63"/>
  <c r="E62"/>
  <c r="F64"/>
  <c r="F51"/>
  <c r="E50"/>
  <c r="F50" s="1"/>
  <c r="F15"/>
  <c r="E11"/>
  <c r="E14"/>
  <c r="F14" s="1"/>
  <c r="E20"/>
  <c r="F21"/>
  <c r="F22"/>
  <c r="F25"/>
  <c r="K125" i="11"/>
  <c r="E42" i="16"/>
  <c r="E20"/>
  <c r="K21" i="11"/>
  <c r="K15"/>
  <c r="B18" i="3"/>
  <c r="B15"/>
  <c r="B19" s="1"/>
  <c r="F11" i="12" l="1"/>
  <c r="E10"/>
  <c r="F62"/>
  <c r="E61"/>
  <c r="E19"/>
  <c r="F19" s="1"/>
  <c r="F20"/>
  <c r="E22" i="16"/>
  <c r="N43" i="11"/>
  <c r="N41" s="1"/>
  <c r="N15"/>
  <c r="P17"/>
  <c r="O17"/>
  <c r="P16"/>
  <c r="O16"/>
  <c r="N125"/>
  <c r="P127"/>
  <c r="O127"/>
  <c r="P128"/>
  <c r="O128"/>
  <c r="K115"/>
  <c r="K70"/>
  <c r="K37"/>
  <c r="F61" i="12" l="1"/>
  <c r="E59"/>
  <c r="F10"/>
  <c r="E9"/>
  <c r="F9" s="1"/>
  <c r="N21" i="11"/>
  <c r="N19" s="1"/>
  <c r="C37" i="12"/>
  <c r="E12" i="14"/>
  <c r="E11" s="1"/>
  <c r="C12"/>
  <c r="C11" s="1"/>
  <c r="B12"/>
  <c r="B11" s="1"/>
  <c r="L21" i="11"/>
  <c r="E28" i="16"/>
  <c r="E30"/>
  <c r="E31"/>
  <c r="E32"/>
  <c r="E34"/>
  <c r="E35"/>
  <c r="E37"/>
  <c r="E38"/>
  <c r="E39"/>
  <c r="E41"/>
  <c r="E43"/>
  <c r="E44"/>
  <c r="E46"/>
  <c r="E7"/>
  <c r="E9"/>
  <c r="E10"/>
  <c r="E11"/>
  <c r="E13"/>
  <c r="E14"/>
  <c r="E16"/>
  <c r="E17"/>
  <c r="E18"/>
  <c r="E21"/>
  <c r="E23"/>
  <c r="E25"/>
  <c r="E26"/>
  <c r="B29"/>
  <c r="D29"/>
  <c r="D24"/>
  <c r="D15"/>
  <c r="D12"/>
  <c r="D8"/>
  <c r="B24"/>
  <c r="B15"/>
  <c r="B12"/>
  <c r="B8"/>
  <c r="N135" i="11"/>
  <c r="N138" s="1"/>
  <c r="L135"/>
  <c r="K135"/>
  <c r="P136"/>
  <c r="O136"/>
  <c r="P134"/>
  <c r="O134"/>
  <c r="G27" i="3"/>
  <c r="F27"/>
  <c r="C26"/>
  <c r="E26"/>
  <c r="B26"/>
  <c r="G25"/>
  <c r="G24"/>
  <c r="F25"/>
  <c r="F24"/>
  <c r="F59" i="12" l="1"/>
  <c r="E58"/>
  <c r="E12" i="16"/>
  <c r="E45"/>
  <c r="E19"/>
  <c r="E24"/>
  <c r="E40"/>
  <c r="E36"/>
  <c r="D27"/>
  <c r="E33"/>
  <c r="E29"/>
  <c r="E15"/>
  <c r="E8"/>
  <c r="B6"/>
  <c r="B27"/>
  <c r="D6"/>
  <c r="G26" i="3"/>
  <c r="F26"/>
  <c r="P135" i="11"/>
  <c r="O135"/>
  <c r="E57" i="12" l="1"/>
  <c r="F58"/>
  <c r="F27" i="16"/>
  <c r="F6"/>
  <c r="E27"/>
  <c r="E6"/>
  <c r="F57" i="12" l="1"/>
  <c r="E56"/>
  <c r="F56" s="1"/>
  <c r="F49"/>
  <c r="F43"/>
  <c r="F44"/>
  <c r="F38"/>
  <c r="F33"/>
  <c r="F27"/>
  <c r="L48" i="11"/>
  <c r="N70"/>
  <c r="P116"/>
  <c r="O116"/>
  <c r="P104"/>
  <c r="P105"/>
  <c r="P106"/>
  <c r="P111"/>
  <c r="P117"/>
  <c r="P123"/>
  <c r="P126"/>
  <c r="P129"/>
  <c r="P132"/>
  <c r="O106"/>
  <c r="O111"/>
  <c r="O117"/>
  <c r="O123"/>
  <c r="O126"/>
  <c r="O129"/>
  <c r="O132"/>
  <c r="L110"/>
  <c r="N110"/>
  <c r="N108" s="1"/>
  <c r="P108" s="1"/>
  <c r="K110"/>
  <c r="K108" s="1"/>
  <c r="L103"/>
  <c r="N103"/>
  <c r="L92"/>
  <c r="K89"/>
  <c r="L89"/>
  <c r="N89"/>
  <c r="P90"/>
  <c r="O90"/>
  <c r="O76"/>
  <c r="P76"/>
  <c r="P22"/>
  <c r="O22"/>
  <c r="P15"/>
  <c r="P13"/>
  <c r="O94"/>
  <c r="O95"/>
  <c r="O96"/>
  <c r="O97"/>
  <c r="O98"/>
  <c r="O99"/>
  <c r="P99"/>
  <c r="O93"/>
  <c r="O79"/>
  <c r="O80"/>
  <c r="O81"/>
  <c r="O82"/>
  <c r="O83"/>
  <c r="O84"/>
  <c r="O85"/>
  <c r="O86"/>
  <c r="O87"/>
  <c r="P71"/>
  <c r="P72"/>
  <c r="P73"/>
  <c r="P74"/>
  <c r="P75"/>
  <c r="P79"/>
  <c r="P80"/>
  <c r="P81"/>
  <c r="P82"/>
  <c r="P83"/>
  <c r="P84"/>
  <c r="P85"/>
  <c r="P86"/>
  <c r="P87"/>
  <c r="P93"/>
  <c r="P94"/>
  <c r="P95"/>
  <c r="P96"/>
  <c r="P97"/>
  <c r="P98"/>
  <c r="P65"/>
  <c r="P66"/>
  <c r="P67"/>
  <c r="P68"/>
  <c r="P56"/>
  <c r="P59"/>
  <c r="P60"/>
  <c r="P53"/>
  <c r="P38"/>
  <c r="P39"/>
  <c r="O12"/>
  <c r="O13"/>
  <c r="O34"/>
  <c r="O38"/>
  <c r="O39"/>
  <c r="P45"/>
  <c r="P44"/>
  <c r="O67"/>
  <c r="N37"/>
  <c r="N115"/>
  <c r="N113" s="1"/>
  <c r="P113" s="1"/>
  <c r="L115"/>
  <c r="K113"/>
  <c r="K103"/>
  <c r="O104"/>
  <c r="L27"/>
  <c r="N27"/>
  <c r="L33"/>
  <c r="L43"/>
  <c r="C15" i="3"/>
  <c r="F48" i="12" l="1"/>
  <c r="P89" i="11"/>
  <c r="P103"/>
  <c r="O89"/>
  <c r="N101"/>
  <c r="O110"/>
  <c r="O108"/>
  <c r="P110"/>
  <c r="E47" i="12"/>
  <c r="F47" s="1"/>
  <c r="P115" i="11"/>
  <c r="O113"/>
  <c r="O115"/>
  <c r="P43"/>
  <c r="P37"/>
  <c r="O37"/>
  <c r="L119"/>
  <c r="C18" i="3" l="1"/>
  <c r="G11" i="14"/>
  <c r="F11"/>
  <c r="G13" l="1"/>
  <c r="G14"/>
  <c r="F14"/>
  <c r="F13" l="1"/>
  <c r="F12"/>
  <c r="G12" l="1"/>
  <c r="E18" i="3"/>
  <c r="F32" i="12" l="1"/>
  <c r="C42"/>
  <c r="C19" i="3"/>
  <c r="C28" s="1"/>
  <c r="C46" i="12" l="1"/>
  <c r="C45" s="1"/>
  <c r="E42"/>
  <c r="C40"/>
  <c r="C39" s="1"/>
  <c r="E37"/>
  <c r="F37" s="1"/>
  <c r="C35"/>
  <c r="C34" s="1"/>
  <c r="E31"/>
  <c r="F31" s="1"/>
  <c r="C28"/>
  <c r="C8" s="1"/>
  <c r="E41" l="1"/>
  <c r="F41" s="1"/>
  <c r="F42"/>
  <c r="E30"/>
  <c r="E36"/>
  <c r="F36" s="1"/>
  <c r="C29"/>
  <c r="E29" l="1"/>
  <c r="E28"/>
  <c r="E40"/>
  <c r="E39" s="1"/>
  <c r="F39" s="1"/>
  <c r="F30"/>
  <c r="E46"/>
  <c r="E35"/>
  <c r="F28" l="1"/>
  <c r="F29"/>
  <c r="E45"/>
  <c r="F45" s="1"/>
  <c r="F46"/>
  <c r="F40"/>
  <c r="E34"/>
  <c r="F34" s="1"/>
  <c r="F35"/>
  <c r="F8" l="1"/>
  <c r="O15" i="11" l="1"/>
  <c r="P34"/>
  <c r="P28"/>
  <c r="P12"/>
  <c r="L11"/>
  <c r="K43"/>
  <c r="N131"/>
  <c r="K131"/>
  <c r="N92"/>
  <c r="P92" s="1"/>
  <c r="K92"/>
  <c r="N64"/>
  <c r="K64"/>
  <c r="N58"/>
  <c r="P58" s="1"/>
  <c r="K58"/>
  <c r="N11"/>
  <c r="N9" s="1"/>
  <c r="P33"/>
  <c r="K41"/>
  <c r="K33"/>
  <c r="K11"/>
  <c r="K9" s="1"/>
  <c r="K19"/>
  <c r="P21"/>
  <c r="K27"/>
  <c r="K24" s="1"/>
  <c r="N24"/>
  <c r="O28"/>
  <c r="O44"/>
  <c r="K52"/>
  <c r="N52"/>
  <c r="P52" s="1"/>
  <c r="O53"/>
  <c r="K55"/>
  <c r="N55"/>
  <c r="P55" s="1"/>
  <c r="O56"/>
  <c r="O59"/>
  <c r="O65"/>
  <c r="O66"/>
  <c r="O68"/>
  <c r="P70"/>
  <c r="O71"/>
  <c r="O72"/>
  <c r="O73"/>
  <c r="O74"/>
  <c r="O75"/>
  <c r="K78"/>
  <c r="N78"/>
  <c r="P78" s="1"/>
  <c r="K101"/>
  <c r="O105"/>
  <c r="P64" l="1"/>
  <c r="N62"/>
  <c r="P131"/>
  <c r="O131"/>
  <c r="K62"/>
  <c r="N121"/>
  <c r="P125"/>
  <c r="O125"/>
  <c r="K121"/>
  <c r="O11"/>
  <c r="L7"/>
  <c r="P101"/>
  <c r="P24"/>
  <c r="P11"/>
  <c r="O43"/>
  <c r="P27"/>
  <c r="O33"/>
  <c r="N30"/>
  <c r="P30" s="1"/>
  <c r="K30"/>
  <c r="O30" s="1"/>
  <c r="O55"/>
  <c r="O21"/>
  <c r="O92"/>
  <c r="O70"/>
  <c r="P41"/>
  <c r="O24"/>
  <c r="O58"/>
  <c r="O52"/>
  <c r="O78"/>
  <c r="N50"/>
  <c r="O103"/>
  <c r="O27"/>
  <c r="O101"/>
  <c r="O64"/>
  <c r="P19"/>
  <c r="K50"/>
  <c r="E15" i="3"/>
  <c r="F14"/>
  <c r="N7" i="11" l="1"/>
  <c r="P7" s="1"/>
  <c r="N48"/>
  <c r="N119"/>
  <c r="P121"/>
  <c r="O121"/>
  <c r="K48"/>
  <c r="L47"/>
  <c r="P50"/>
  <c r="P62"/>
  <c r="O41"/>
  <c r="P9"/>
  <c r="K119"/>
  <c r="K7"/>
  <c r="O62"/>
  <c r="O19"/>
  <c r="O9"/>
  <c r="O50"/>
  <c r="G14" i="3"/>
  <c r="G18"/>
  <c r="B28"/>
  <c r="G17"/>
  <c r="G16"/>
  <c r="F17"/>
  <c r="F16"/>
  <c r="O119" i="11" l="1"/>
  <c r="P119"/>
  <c r="N47"/>
  <c r="P47" s="1"/>
  <c r="K47"/>
  <c r="P48"/>
  <c r="O48"/>
  <c r="O7"/>
  <c r="F18" i="3"/>
  <c r="G15"/>
  <c r="O47" i="11" l="1"/>
  <c r="F15" i="3"/>
  <c r="E19"/>
  <c r="E28" s="1"/>
  <c r="F28" s="1"/>
</calcChain>
</file>

<file path=xl/sharedStrings.xml><?xml version="1.0" encoding="utf-8"?>
<sst xmlns="http://schemas.openxmlformats.org/spreadsheetml/2006/main" count="542" uniqueCount="288">
  <si>
    <t>6 Prihodi poslovanja</t>
  </si>
  <si>
    <t>3 Rashodi poslovanja</t>
  </si>
  <si>
    <t>4 Rashodi za nabavu nefinancijske imovine</t>
  </si>
  <si>
    <t>Razlika - višak/manjak</t>
  </si>
  <si>
    <t xml:space="preserve"> PRIHODI UKUPNO</t>
  </si>
  <si>
    <t>RASHODI UKUPNO</t>
  </si>
  <si>
    <t xml:space="preserve">I. OPĆI DIO  </t>
  </si>
  <si>
    <t>Rashodi poslovanja</t>
  </si>
  <si>
    <t>Materijalni rashodi</t>
  </si>
  <si>
    <t>Rashodi za materijal i energiju</t>
  </si>
  <si>
    <t>Sitni inventar</t>
  </si>
  <si>
    <t>Rashodi za usluge</t>
  </si>
  <si>
    <t>Ostali nespomenuti rashodi poslovanja</t>
  </si>
  <si>
    <t>Financijski rashodi</t>
  </si>
  <si>
    <t>Ostali financijski rashodi</t>
  </si>
  <si>
    <t>Rashodi za nabavu proizvedene dugotrajne imovine</t>
  </si>
  <si>
    <t>Postrojenja i oprema</t>
  </si>
  <si>
    <t>Rashodi za zaposlene</t>
  </si>
  <si>
    <t>Plaće za zaposlene</t>
  </si>
  <si>
    <t>Ostali rashodi za zaposlene</t>
  </si>
  <si>
    <t>Doprinosi na plaće</t>
  </si>
  <si>
    <t>Doprinosi za obvezno zdravstveno osiguranje</t>
  </si>
  <si>
    <t>Naknade za prijevoz na posao i s posla</t>
  </si>
  <si>
    <t>Troškovi sudskih postupaka</t>
  </si>
  <si>
    <t>Knjige</t>
  </si>
  <si>
    <t xml:space="preserve">I OPĆI DIO </t>
  </si>
  <si>
    <t>PRIHODI POSLOVANJA</t>
  </si>
  <si>
    <t>POMOĆI OD INOZEMSTVA I OD SUBJEKATA UNUTAR OPĆEG PRORAČUNA</t>
  </si>
  <si>
    <t>PRIHODI OD IMOVINE</t>
  </si>
  <si>
    <t>Prihodi od financisjke imenovine</t>
  </si>
  <si>
    <t>Kamate na oročena sredstva</t>
  </si>
  <si>
    <t xml:space="preserve">PRIHODI OD UPRAVNIH I ADMINISTRATIVNIH PRISTOJBI,                        PRISTOJBI PO POSEBNIM PROPISIMA I NAKNADA           </t>
  </si>
  <si>
    <t xml:space="preserve">Prihodi po posebnim propisima                                     </t>
  </si>
  <si>
    <t>PRIHODI OD PRODAJE PROIZVODA I ROBE TE PRUŽENIH USLUGA I PRIHODI OD DONACIJA</t>
  </si>
  <si>
    <t>Donacije od pravnih i fizičkih osoba izvan općeg proračuna</t>
  </si>
  <si>
    <t>Prihodi za financiranje rashoda poslovanja</t>
  </si>
  <si>
    <t>Prihodi za financiranje rashoda za nabavu nef. Imovine</t>
  </si>
  <si>
    <t>RASHODI POSLOVANJA</t>
  </si>
  <si>
    <t xml:space="preserve"> </t>
  </si>
  <si>
    <t xml:space="preserve">RASHODI  ZA  ZAPOSLENE                                               </t>
  </si>
  <si>
    <t>Plaće (Bruto)</t>
  </si>
  <si>
    <t xml:space="preserve">Plaće za zaposlene                                                       </t>
  </si>
  <si>
    <t xml:space="preserve">Ostali rashodi za zaposlene                                         </t>
  </si>
  <si>
    <t xml:space="preserve">Doprinosi na plaće                                                       </t>
  </si>
  <si>
    <t xml:space="preserve">Doprinos za obvezno zdravstveno osiguranje                                                 </t>
  </si>
  <si>
    <t xml:space="preserve">MATERIJALNI RASHODI                                                   </t>
  </si>
  <si>
    <t xml:space="preserve">Naknade troškova zaposlenima                                                    </t>
  </si>
  <si>
    <t xml:space="preserve">Službena putovanja                                                                      </t>
  </si>
  <si>
    <t xml:space="preserve">Stručno usavršavanje zaposlenika                                                </t>
  </si>
  <si>
    <t xml:space="preserve">Rashodi za materijal i energiju                                                </t>
  </si>
  <si>
    <t xml:space="preserve">Uredski materijal i ostali materijalni rashodi                                          </t>
  </si>
  <si>
    <t>Materijal i sirovine</t>
  </si>
  <si>
    <t xml:space="preserve">Energija                                                                         </t>
  </si>
  <si>
    <t xml:space="preserve">Materijal i dijelovi za tekuće i investicijsko održavanje                         </t>
  </si>
  <si>
    <t xml:space="preserve">Sitni inventar i autogume                                                                 </t>
  </si>
  <si>
    <t xml:space="preserve">Rashodi za usluge                                                                    </t>
  </si>
  <si>
    <t>Usluge telefona i pošte</t>
  </si>
  <si>
    <t xml:space="preserve">Usluge tekućeg i investicijskog održavanja                                       </t>
  </si>
  <si>
    <t>Usluge promidžbe i informiranja</t>
  </si>
  <si>
    <t xml:space="preserve">Komunalne usluge                                                                          </t>
  </si>
  <si>
    <t>Zakupnine i najamnine</t>
  </si>
  <si>
    <t xml:space="preserve">Zdravstvene  usluge                                                       </t>
  </si>
  <si>
    <t xml:space="preserve">Intelektualne i osobne usluge                                                         </t>
  </si>
  <si>
    <t>Računalne usluge</t>
  </si>
  <si>
    <t xml:space="preserve">Ostale usluge                                                                                </t>
  </si>
  <si>
    <t xml:space="preserve">Ostali nespomenuti rashodi poslovanja                                           </t>
  </si>
  <si>
    <t>Članarine</t>
  </si>
  <si>
    <t>Pristojbe i naknade</t>
  </si>
  <si>
    <t xml:space="preserve">FINANCIJSKI  RASHODI                                                       </t>
  </si>
  <si>
    <t xml:space="preserve">Bankarske usluge i usluge platnog prometa                                  </t>
  </si>
  <si>
    <t>Zatezne kamate</t>
  </si>
  <si>
    <t>RASHODI ZA NABAVU NEFINANCIJSKE IMOVINE</t>
  </si>
  <si>
    <t>RASHODI ZA NABAVU PROIZVEDENE DUGOTRAJNE IMOVINE</t>
  </si>
  <si>
    <t xml:space="preserve">Uredska oprema i namještaj </t>
  </si>
  <si>
    <t>Uređaji, strojevi i oprema za ostale namjene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</si>
  <si>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</si>
  <si>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</si>
  <si>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</si>
  <si>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Ostali nespomenuti prihodi ,sufinanciranje cijene usluge, participacije i sl.</t>
  </si>
  <si>
    <t>Prihodi od prodaje proizvoda i robe te pruženih usluga</t>
  </si>
  <si>
    <t xml:space="preserve">Prihodi od prodaje proizvoda i robe </t>
  </si>
  <si>
    <t>Tekuće donacije</t>
  </si>
  <si>
    <t xml:space="preserve">Doprinos za obvezno osiguranje u slučaju nezaposlenosti                                                 </t>
  </si>
  <si>
    <t>Naknade za rad predstavničkih i izvršnih tijela, povjerenstava i slično</t>
  </si>
  <si>
    <t>Knjige, umjetnička djela i ostale izložbene vrijednosti</t>
  </si>
  <si>
    <t>Prijenosi između proračunskih korisnika istog proračuna</t>
  </si>
  <si>
    <t>Građevinski objekti</t>
  </si>
  <si>
    <t>Brojčana oznaka, naziv računa prihoda i izvora financiranja</t>
  </si>
  <si>
    <t>PRIHODI UKUPNO</t>
  </si>
  <si>
    <t xml:space="preserve"> IZVOR 3.2.1 - VLASTITI PRIHODI PK</t>
  </si>
  <si>
    <t>Prihodi poslovanja</t>
  </si>
  <si>
    <t>Prihodi od imovine</t>
  </si>
  <si>
    <t>Prihodi od financijske imovine</t>
  </si>
  <si>
    <t>Kamate na oročena sredstva i depozite</t>
  </si>
  <si>
    <t>IZVOR 4.4.1- PRIHODI ZA POSEBNE NAMJENE-DECENTRALIZACIJA</t>
  </si>
  <si>
    <t>Prihodi iz nadležnog proračuna</t>
  </si>
  <si>
    <t>Prihodi iz nadležnog proračuna za finan. redov. djelatnosti</t>
  </si>
  <si>
    <t>Prihodi iz nadležnog proračuna za finan. rashoda poslov.</t>
  </si>
  <si>
    <t>Prihodi iz nadležnog pror. za nabavu nefinan. imovine</t>
  </si>
  <si>
    <t>IZVOR 4.8.1 - PRIHODI ZA POSEBNE NAMJENE PK</t>
  </si>
  <si>
    <t>Prihodi od pristojbi po posebnim propisima i naknada</t>
  </si>
  <si>
    <t>Prihodi po posebnim propisima</t>
  </si>
  <si>
    <t>Ostali nespomenuti prihodi</t>
  </si>
  <si>
    <t>Pomoći iz inozem. i od subjekata unutar općeg proračuna</t>
  </si>
  <si>
    <t>Pomoći pror. korisnicima iz prorač. koji im nije nadležan</t>
  </si>
  <si>
    <t>Tekuće pomoći pror. koris. iz prorač. koji im nije nadležan</t>
  </si>
  <si>
    <t>Kapitalne pomoći pror. koris. iz pror. koji im nije nadležan</t>
  </si>
  <si>
    <t xml:space="preserve"> IZVOR 6.2.1 - DONACIJE PK</t>
  </si>
  <si>
    <t>________________________</t>
  </si>
  <si>
    <t>Brojčana oznaka
Naziv programa, aktivnosti, projekta, racuna ekonomske
klasifikacije i izvora financiranja</t>
  </si>
  <si>
    <t>Plaće za redovan rad</t>
  </si>
  <si>
    <t>Naknada troškova zaposlenima</t>
  </si>
  <si>
    <t>Službena putovanja</t>
  </si>
  <si>
    <t>Uredski materijal i ostali materijalni rashodi</t>
  </si>
  <si>
    <t>Usluge telefona, pošte i prijevoza</t>
  </si>
  <si>
    <t>Usluge tekućeg i investicijskog održavanja</t>
  </si>
  <si>
    <t>Intelektualne i osobne usluge</t>
  </si>
  <si>
    <t>Ostale usluge</t>
  </si>
  <si>
    <t>Bankarske usluge i usluge platnog prometa</t>
  </si>
  <si>
    <t>IZVOR 4.4.1 - PRIHODI ZA POSEBNE NAMJENE - DECENTRALIZACIJA</t>
  </si>
  <si>
    <t>Stručno usavršavanje zaposlenika</t>
  </si>
  <si>
    <t>Energija</t>
  </si>
  <si>
    <t>Komunalne usluge</t>
  </si>
  <si>
    <t>Zdravstvene usluge</t>
  </si>
  <si>
    <t>Naknade troškova osobama izvan radnog odnosa</t>
  </si>
  <si>
    <t>IZVOR 4.8.2 - PRIHODI ZA POSEBNE NAMJENE - PRENESENA SREDSTVA</t>
  </si>
  <si>
    <t>Rashodi za nabavu nefinancijske imovine</t>
  </si>
  <si>
    <t>IZVOR 1.1.1- OPĆI PRIHODI I PRIMICI</t>
  </si>
  <si>
    <t>INDEKS</t>
  </si>
  <si>
    <t>Razdjel 004 UPRAVNI ODJEL ZA PROSVJETU, KULTURU, TEHNIČKU KULTURU I SPORT</t>
  </si>
  <si>
    <t>Prihodi od prodaje proizvoda i robe</t>
  </si>
  <si>
    <t>RASHODI POSLOVANJA RAZRED 3+ RAZRED 4</t>
  </si>
  <si>
    <t>Bonus za uspješan rad</t>
  </si>
  <si>
    <t xml:space="preserve">Zaključno izvještaj o izvršenju financijskog plana pokazuje da su sredstva utrošena u skladu s financijskim planom. </t>
  </si>
  <si>
    <t>OSTALI RASHODI</t>
  </si>
  <si>
    <t>POLUGODIŠNJI IZVJEŠTAJ O IZVRŠENJU FINANCIJSKOG PLANA ZA 2023.g.</t>
  </si>
  <si>
    <t>I. OPĆI DIO</t>
  </si>
  <si>
    <t xml:space="preserve">A. RAČUN PRIHODA I RASHODA </t>
  </si>
  <si>
    <t>RASHODI PREMA FUNKCIJSKOJ KLASIFIKACIJI</t>
  </si>
  <si>
    <t>Indeks</t>
  </si>
  <si>
    <t>5=4/2*100</t>
  </si>
  <si>
    <t>6=4/3*100</t>
  </si>
  <si>
    <t xml:space="preserve">UKUPNO RASHODI </t>
  </si>
  <si>
    <t>09 Obrazovanje</t>
  </si>
  <si>
    <t>096 Dodatne usluge u obrazovanju</t>
  </si>
  <si>
    <t>Ostali rashodi</t>
  </si>
  <si>
    <t>IZVOR 6.2.1 - DONACIJE PRORAČUNSKIM KORISNICIMA</t>
  </si>
  <si>
    <t>IZVOR 6.2.2. - DONACIJE PRORAČUNSKIM KORISNICIMA - PRENESENA SREDSTVA</t>
  </si>
  <si>
    <t>PROGRAM 4001: RAZVOJ ODGOJNO OBRAZOVNOG SUSTAVA</t>
  </si>
  <si>
    <t>POSEBNI DIO</t>
  </si>
  <si>
    <t>Razred</t>
  </si>
  <si>
    <t>Skupina</t>
  </si>
  <si>
    <t>Izvor</t>
  </si>
  <si>
    <t xml:space="preserve">Naziv </t>
  </si>
  <si>
    <t>Izvršenje prethodne godine</t>
  </si>
  <si>
    <t>Plan tekuće godine</t>
  </si>
  <si>
    <t xml:space="preserve">Izvršenje tekuće godine </t>
  </si>
  <si>
    <t>Primici od financijske imovine i zaduživanja</t>
  </si>
  <si>
    <t>Primici od zaduživanja</t>
  </si>
  <si>
    <t>842</t>
  </si>
  <si>
    <t>Primljeni krediti i zajmovi od kreditnih i ostalih financijskih institucija u javnom sektoru</t>
  </si>
  <si>
    <t>Primljeni krediti od kreditnih institucija u javnom sektoru</t>
  </si>
  <si>
    <t>Namjenski primici od zaduživanja</t>
  </si>
  <si>
    <t>Izdaci za financijsku imovinu i otplate zajmova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</si>
  <si>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</si>
  <si>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</si>
  <si>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</si>
  <si>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</si>
  <si>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</si>
  <si>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Opći prihodi i primici</t>
  </si>
  <si>
    <t>RAČUN FINANCIRANJA</t>
  </si>
  <si>
    <t>Na temelju Zakona o proračunu (“Narodne novine” broj 144/21) i Pravilnikom o polugodišnjem i godišnjem izvještaju o izvršenju proračuna (“Narodne novine” broj 24/13, 102/17, 1/20, 147/20, 85/2023), propisana je obveza sastavljanja i podnošenja godišnjeg i polugodišnjeg izvještaja o izvršenju financijskog plana. OŠ Petra Hektorovića Stari Grad podnosi Školskom odboru:</t>
  </si>
  <si>
    <t>Premije osiguranja</t>
  </si>
  <si>
    <t>Ostale naknade građanima i kučanstvima iz proračuna</t>
  </si>
  <si>
    <t>Naknade građanima i kučanstvima u naravi</t>
  </si>
  <si>
    <t>NAKNADE GRAĐANIMA I KUČ. NA TEMELJU OSIGURANJA I DR. NAKNADE</t>
  </si>
  <si>
    <t>Tekuće donacije u novcu</t>
  </si>
  <si>
    <t>091 osnovnoškolsko obrazovanje</t>
  </si>
  <si>
    <t>GLAVA 003 USTANOVE U OSNOVNOM ŠKOLSTVU</t>
  </si>
  <si>
    <t>RKP 12085</t>
  </si>
  <si>
    <t>OŠ PETRA HEKTOROVIĆA STARI GRAD</t>
  </si>
  <si>
    <t>Tekući prijenos između proračunskih korisnika istog proračuna</t>
  </si>
  <si>
    <t>PROGRAM 4030 OSNOVNOŠKOLSKO OBRAZOVANJE</t>
  </si>
  <si>
    <t>AKTIVNOST A403001 Rashodi djelatnosti</t>
  </si>
  <si>
    <t>AKTIVNOST A403004 Prijevoz učenika osnovnih škola</t>
  </si>
  <si>
    <t>AKTIVNOST A400104 E-ŠKOLE</t>
  </si>
  <si>
    <t>AKTIVNOST A400115 OSOBNI POMOĆNICI I POMOĆNICI U NASTAVI</t>
  </si>
  <si>
    <t>AKTIVNOST A400118 NABAVA UDŽBENIKA I DRUGIH OBRAZOVNIH MATERIJALA</t>
  </si>
  <si>
    <t>AKTIVNOST T400111:  OPSKRBA ŠKOLSKIH USTANOVA HIGIJENSKIM POTREPŠTINAMA ZA UČENICE</t>
  </si>
  <si>
    <t>Usluge telefona,pošte i prijevoza</t>
  </si>
  <si>
    <t>Naknade troškova osobama izvan rad. odnosa</t>
  </si>
  <si>
    <t>Naknade građanima</t>
  </si>
  <si>
    <t>Naknada za prijevoz,rad na terenu i odv.život</t>
  </si>
  <si>
    <t>Materijal i dijelovi za tekuće i inv. održavanje</t>
  </si>
  <si>
    <t>AKTIVNOST A403002 IZGRADNJA I UREĐENJE OBJEKATA, NABAVA I ODRŽAV. OPREME</t>
  </si>
  <si>
    <t>Uredska oprema i namještaj</t>
  </si>
  <si>
    <t>Reprezentacija</t>
  </si>
  <si>
    <t>Negativne tečajne razlike i razlike zbog primjene valutne klauzule</t>
  </si>
  <si>
    <t>Kapitalne donacije</t>
  </si>
  <si>
    <t>Ostale naknade troškova zaposlenima</t>
  </si>
  <si>
    <t>PRIHODI IZ NADLEŽNOG PRORAČUNA</t>
  </si>
  <si>
    <t>Službena, radna i zaštitna odjeća i obuća</t>
  </si>
  <si>
    <t>Ostale tekuće donacije</t>
  </si>
  <si>
    <t>Tablica:  SAŽETAK RAČUNA PRIHODA I RASHODA</t>
  </si>
  <si>
    <t>Tablica: SAŽETAK RAČUNA FINANCIRANJA</t>
  </si>
  <si>
    <t>Brojčana znaka i naziv</t>
  </si>
  <si>
    <t>6=5/2*100</t>
  </si>
  <si>
    <t>7=5/3*100</t>
  </si>
  <si>
    <t xml:space="preserve">Indeks </t>
  </si>
  <si>
    <t>RAZLIKA PRIMITAKA I IZDATAKA</t>
  </si>
  <si>
    <t>8 Primici od fin.imovine i zaduživanja</t>
  </si>
  <si>
    <t>5 Izdaci za fin.imovinu i otplate zajmova</t>
  </si>
  <si>
    <t>Preneseni višak/manjak iz predhodnih godina</t>
  </si>
  <si>
    <t>Prenos viška/manjka u sljedeće razdoblje/godinu</t>
  </si>
  <si>
    <t>IZVJEŠTAJ O PRIHODIMA I RASHODIMA PREMA EKONOMSKOJ KLASIFIKACIJI</t>
  </si>
  <si>
    <t>Brojčana oznaka i naziv</t>
  </si>
  <si>
    <t>Brojčana oznaka</t>
  </si>
  <si>
    <t>Naziv</t>
  </si>
  <si>
    <t>Prihodi</t>
  </si>
  <si>
    <t>Višak/manjak prihoda preneseni</t>
  </si>
  <si>
    <t>Rashodi</t>
  </si>
  <si>
    <t>1 Opći prihodi i primici</t>
  </si>
  <si>
    <t>3 Vlastiti prihodi</t>
  </si>
  <si>
    <t>IZVJEŠTAJ O PRIHODIMA I RASHODIMA PREMA IZVORIMA FINANCIRANJA</t>
  </si>
  <si>
    <t xml:space="preserve">UKUPNO PRIHODI </t>
  </si>
  <si>
    <t>UKUPNO RASHODI</t>
  </si>
  <si>
    <t>4 Prihodi za posebne namjene</t>
  </si>
  <si>
    <t>5 Pomoći</t>
  </si>
  <si>
    <t>6 Donacije</t>
  </si>
  <si>
    <t>UKUPNO</t>
  </si>
  <si>
    <t>TEKUĆI PROJEKT T400110 FINANCIRANJE TROŠKOVA PREHRANE ZA UČENIKE OŠ</t>
  </si>
  <si>
    <t>Ostali rashod za zaposlene</t>
  </si>
  <si>
    <t>RKP 12085 OŠ PETRA HEKTOROVIĆA STARI GRAD</t>
  </si>
  <si>
    <t>Razdjel 004 UPRAVNI ODJEL ZA PROSVJETU</t>
  </si>
  <si>
    <t>GODIŠNJI IZVJEŠTAJ O IZVRŠENJU FINANCIJSKOG PLANA ZA 2024.g.</t>
  </si>
  <si>
    <t>Sportska i glazbena oprema</t>
  </si>
  <si>
    <t>Tekući prijenos između PK istog proračuna temeljem prijenpsa EU sredstava</t>
  </si>
  <si>
    <t>Usluge ažuriranja računalnih baza</t>
  </si>
  <si>
    <t>Tuzemne članarine</t>
  </si>
  <si>
    <t>Izvršenje  30.06.2025.</t>
  </si>
  <si>
    <t>Valentina Jakelić</t>
  </si>
  <si>
    <t>Predsjednica školskog odbora:</t>
  </si>
  <si>
    <t>Komunikacijska oprema</t>
  </si>
  <si>
    <t>AKTIVNOST T400122 ULJP 2021.-2027.UČIMO ZAJEDNO VII</t>
  </si>
  <si>
    <t>IZVOR 3.2.2 - VLASTITI PRIHODI - PRENESENA SREDSTVA</t>
  </si>
  <si>
    <t>Upravne i administrativne pristojbe</t>
  </si>
  <si>
    <t>Naknade za rad predstavnika izvršnih tijela, povjerenstva isl.</t>
  </si>
  <si>
    <t>POLUGODIŠNJI  IZVJEŠTAJ O IZVRŠENJU FINANCIJSKOG PLANA OŠ Petra Hektorovića Stari Grad za 2026. godinu</t>
  </si>
  <si>
    <t>Polugodišnji Financijski plan OŠ Petra Hektorovića Stari Grad za 2026. godinu ostvaren je kako slijedi:</t>
  </si>
  <si>
    <t>Izvorni plan/Rebalans 2026.</t>
  </si>
  <si>
    <t>Tekući plan 2026.</t>
  </si>
  <si>
    <t>Izvršenje  30.06.2026.</t>
  </si>
  <si>
    <t>Polugodišnji izvještaj izvršenja financijskog plana za 2026.godinu čini izvršenje prihoda i rashoda te primitaka i izdataka po ekonomskoj klasifikaciji  te izvršenje rashoda prema izvorima i programskoj klasifikaciji.</t>
  </si>
  <si>
    <t>Prihodi od pruženih usluga</t>
  </si>
  <si>
    <t>1.2. Predfinanciranje EU projekata</t>
  </si>
  <si>
    <t>3.2. Vlastiti prihodi</t>
  </si>
  <si>
    <t xml:space="preserve">   5.2. Ostale pomoći</t>
  </si>
  <si>
    <t>1.1. Opći prihodi i primici</t>
  </si>
  <si>
    <t>4.4. Prihodi za posebne namjene- Decentralizacija</t>
  </si>
  <si>
    <t>4.8. Prihodi za posebne namjene PK</t>
  </si>
  <si>
    <t xml:space="preserve">   5.6. Fondovi EU</t>
  </si>
  <si>
    <t xml:space="preserve">   5.0. Pomoći iz državnog proračuna</t>
  </si>
  <si>
    <t xml:space="preserve">   6.2. Donacije proračunskim korisnicima SDŽ</t>
  </si>
  <si>
    <t>Izvorni plan/    Rebalans 2026.</t>
  </si>
  <si>
    <t xml:space="preserve"> IZVJEŠTAJ O IZVRŠENJU POLUGODIŠNJEG FINANCIJSKOG PLANA ZA 2026. GOD. </t>
  </si>
  <si>
    <t>IZVORNI  PLAN / REBALANS 2026.</t>
  </si>
  <si>
    <t>TEKUĆI PLAN 2026.</t>
  </si>
  <si>
    <t>IZVRŠENJE  30.06.2026.</t>
  </si>
  <si>
    <t xml:space="preserve"> IZVOR 1.1.1 OPĆI PRIHODI I PRIMICI</t>
  </si>
  <si>
    <t xml:space="preserve"> IZVOR 5.0.1K -  POMOĆI IZ DRŽAVNOG PRORAČUNA PK</t>
  </si>
  <si>
    <t xml:space="preserve"> IZVOR 5.0.1Ž -  POMOĆI IZ DRŽAVNOG PRORAČUNA - SDŽ</t>
  </si>
  <si>
    <t xml:space="preserve"> IZVOR 5.2.0K -  OSTALE POMOĆI - PK</t>
  </si>
  <si>
    <t xml:space="preserve"> IZVOR 5.6.1Ž -  EUROPSKI SOCIJALNI FOND PLUS - SDŽ</t>
  </si>
  <si>
    <t xml:space="preserve"> IZVOR 1.2.1 Predfinanciranje EU projekata</t>
  </si>
  <si>
    <t>IZVJEŠTAJ O  IZVRŠENJU POLUGODIŠNJEG FINANCIJSKOG PLANA ZA 2026. GOD.</t>
  </si>
  <si>
    <t>IZVORNI PLAN/    REBALANS 2026.</t>
  </si>
  <si>
    <t>IZVRŠENJE 30.06.2026.</t>
  </si>
  <si>
    <t>AKTIVNOST A400103 NATJECANJA, MANIFESTACIJE I OSTALO</t>
  </si>
  <si>
    <t xml:space="preserve">IZVOR 3.2.1 - VLASTITI PRIHODI </t>
  </si>
  <si>
    <t>AKTIVNOST A400125 KNJIŽNIČNA GRAĐA U ŠKOLSKIM KNJIŽNICAMA</t>
  </si>
  <si>
    <t>IZVOR 1.1.1 OPĆI PRIHODI I PRIMICI</t>
  </si>
  <si>
    <t>IZVOR 5.0.1 - POMOĆI IZ DRŽAVNOG PRORAČUNA</t>
  </si>
  <si>
    <t>IZVOR 1.2.1 PREDFINANCIRANJE EU PROJEKATA</t>
  </si>
  <si>
    <t>IZVOR 5.0.1Ž- POMOĆI IZ DRŽAVNOG PRORAČUNA - SDŽ</t>
  </si>
  <si>
    <t>IZVOR 5.6.1Ž - EUROPDSKI SOCIOJALNOI FOND PLUS - SDŽ</t>
  </si>
  <si>
    <t>IZVOR 5.0.1K - POMOĆI IZ DRŽAVNOG PRORAČUNA</t>
  </si>
  <si>
    <t>IZVOR 5.2.0 - OSTALE POMOĆI</t>
  </si>
  <si>
    <t>IZVOR 5.0.1KViš - POMOĆI IZ DRŽAVNOG PRORAČUNA - PRENESENA SREDSTVA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</si>
</sst>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b/>
      <sz val="11"/>
      <color rgb="FF002060"/>
      <name val="Calibri"/>
      <family val="2"/>
      <charset val="238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b/>
      <i/>
      <sz val="10"/>
      <color rgb="FF002060"/>
      <name val="Arial"/>
      <family val="2"/>
      <charset val="238"/>
    </font>
    <font>
      <i/>
      <sz val="10"/>
      <color rgb="FF00206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35" fillId="0" borderId="0"/>
    <xf numFmtId="0" fontId="40" fillId="0" borderId="0"/>
    <xf numFmtId="0" fontId="1" fillId="0" borderId="0"/>
    <xf numFmtId="0" fontId="41" fillId="0" borderId="0"/>
    <xf numFmtId="0" fontId="1" fillId="0" borderId="0"/>
    <xf numFmtId="0" fontId="1" fillId="0" borderId="0"/>
  </cellStyleXfs>
  <cellXfs count="455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wrapText="1"/>
    </xf>
    <xf numFmtId="0" fontId="0" fillId="0" borderId="11" xfId="0" applyBorder="1"/>
    <xf numFmtId="0" fontId="0" fillId="0" borderId="13" xfId="0" applyBorder="1"/>
    <xf numFmtId="0" fontId="23" fillId="0" borderId="11" xfId="0" applyFont="1" applyBorder="1"/>
    <xf numFmtId="0" fontId="23" fillId="36" borderId="11" xfId="0" applyFont="1" applyFill="1" applyBorder="1"/>
    <xf numFmtId="0" fontId="0" fillId="36" borderId="11" xfId="0" applyFill="1" applyBorder="1"/>
    <xf numFmtId="0" fontId="25" fillId="0" borderId="11" xfId="0" applyFont="1" applyBorder="1"/>
    <xf numFmtId="0" fontId="0" fillId="0" borderId="11" xfId="0" applyBorder="1" applyAlignment="1">
      <alignment horizontal="left"/>
    </xf>
    <xf numFmtId="0" fontId="35" fillId="0" borderId="11" xfId="0" applyFont="1" applyBorder="1"/>
    <xf numFmtId="4" fontId="24" fillId="0" borderId="11" xfId="0" applyNumberFormat="1" applyFont="1" applyBorder="1" applyAlignment="1">
      <alignment horizontal="right"/>
    </xf>
    <xf numFmtId="0" fontId="28" fillId="0" borderId="11" xfId="0" applyFont="1" applyBorder="1"/>
    <xf numFmtId="4" fontId="28" fillId="0" borderId="11" xfId="0" applyNumberFormat="1" applyFont="1" applyBorder="1" applyAlignment="1">
      <alignment horizontal="right"/>
    </xf>
    <xf numFmtId="0" fontId="26" fillId="0" borderId="11" xfId="0" applyFont="1" applyBorder="1"/>
    <xf numFmtId="4" fontId="26" fillId="0" borderId="11" xfId="0" applyNumberFormat="1" applyFont="1" applyBorder="1" applyAlignment="1">
      <alignment horizontal="right"/>
    </xf>
    <xf numFmtId="4" fontId="31" fillId="0" borderId="11" xfId="0" applyNumberFormat="1" applyFont="1" applyBorder="1" applyAlignment="1">
      <alignment horizontal="right"/>
    </xf>
    <xf numFmtId="4" fontId="32" fillId="0" borderId="11" xfId="0" applyNumberFormat="1" applyFont="1" applyBorder="1" applyAlignment="1">
      <alignment horizontal="right"/>
    </xf>
    <xf numFmtId="0" fontId="26" fillId="0" borderId="11" xfId="0" applyFont="1" applyBorder="1" applyAlignment="1">
      <alignment vertical="center"/>
    </xf>
    <xf numFmtId="4" fontId="26" fillId="0" borderId="11" xfId="0" applyNumberFormat="1" applyFont="1" applyBorder="1" applyAlignment="1">
      <alignment horizontal="right" vertical="center"/>
    </xf>
    <xf numFmtId="4" fontId="31" fillId="0" borderId="11" xfId="0" applyNumberFormat="1" applyFont="1" applyBorder="1" applyAlignment="1">
      <alignment horizontal="right" vertical="center"/>
    </xf>
    <xf numFmtId="4" fontId="34" fillId="0" borderId="11" xfId="0" applyNumberFormat="1" applyFont="1" applyBorder="1" applyAlignment="1">
      <alignment horizontal="right"/>
    </xf>
    <xf numFmtId="0" fontId="29" fillId="0" borderId="11" xfId="0" applyFont="1" applyBorder="1"/>
    <xf numFmtId="4" fontId="30" fillId="0" borderId="11" xfId="0" applyNumberFormat="1" applyFont="1" applyBorder="1" applyAlignment="1">
      <alignment horizontal="right"/>
    </xf>
    <xf numFmtId="4" fontId="29" fillId="0" borderId="11" xfId="0" applyNumberFormat="1" applyFont="1" applyBorder="1" applyAlignment="1">
      <alignment horizontal="right"/>
    </xf>
    <xf numFmtId="0" fontId="32" fillId="0" borderId="11" xfId="0" applyFont="1" applyBorder="1"/>
    <xf numFmtId="0" fontId="31" fillId="0" borderId="11" xfId="0" applyFont="1" applyBorder="1" applyAlignment="1">
      <alignment horizontal="right"/>
    </xf>
    <xf numFmtId="0" fontId="32" fillId="0" borderId="11" xfId="0" applyFont="1" applyBorder="1" applyAlignment="1">
      <alignment horizontal="right"/>
    </xf>
    <xf numFmtId="0" fontId="33" fillId="0" borderId="11" xfId="0" applyFont="1" applyBorder="1"/>
    <xf numFmtId="49" fontId="32" fillId="0" borderId="11" xfId="0" applyNumberFormat="1" applyFont="1" applyBorder="1" applyAlignment="1">
      <alignment horizontal="left"/>
    </xf>
    <xf numFmtId="49" fontId="32" fillId="0" borderId="11" xfId="0" applyNumberFormat="1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36" fillId="35" borderId="0" xfId="42" applyFont="1" applyFill="1" applyAlignment="1">
      <alignment horizontal="center" vertical="center" wrapText="1"/>
    </xf>
    <xf numFmtId="0" fontId="37" fillId="35" borderId="0" xfId="42" applyFont="1" applyFill="1" applyAlignment="1">
      <alignment vertical="center" wrapText="1"/>
    </xf>
    <xf numFmtId="3" fontId="38" fillId="35" borderId="15" xfId="42" applyNumberFormat="1" applyFont="1" applyFill="1" applyBorder="1" applyAlignment="1">
      <alignment horizontal="right" vertical="center"/>
    </xf>
    <xf numFmtId="3" fontId="39" fillId="35" borderId="15" xfId="42" applyNumberFormat="1" applyFont="1" applyFill="1" applyBorder="1" applyAlignment="1">
      <alignment horizontal="left" vertical="center" wrapText="1"/>
    </xf>
    <xf numFmtId="49" fontId="39" fillId="35" borderId="15" xfId="42" applyNumberFormat="1" applyFont="1" applyFill="1" applyBorder="1" applyAlignment="1">
      <alignment horizontal="left" vertical="center" wrapText="1"/>
    </xf>
    <xf numFmtId="4" fontId="20" fillId="0" borderId="10" xfId="0" applyNumberFormat="1" applyFont="1" applyBorder="1" applyAlignment="1">
      <alignment horizontal="center" wrapText="1"/>
    </xf>
    <xf numFmtId="4" fontId="0" fillId="0" borderId="0" xfId="0" applyNumberFormat="1"/>
    <xf numFmtId="49" fontId="31" fillId="0" borderId="11" xfId="0" applyNumberFormat="1" applyFont="1" applyBorder="1" applyAlignment="1">
      <alignment horizontal="center"/>
    </xf>
    <xf numFmtId="0" fontId="0" fillId="0" borderId="0" xfId="0" applyFont="1"/>
    <xf numFmtId="0" fontId="0" fillId="36" borderId="0" xfId="0" applyFill="1"/>
    <xf numFmtId="4" fontId="31" fillId="35" borderId="11" xfId="0" applyNumberFormat="1" applyFont="1" applyFill="1" applyBorder="1" applyAlignment="1">
      <alignment horizontal="right"/>
    </xf>
    <xf numFmtId="0" fontId="31" fillId="35" borderId="11" xfId="0" applyFont="1" applyFill="1" applyBorder="1"/>
    <xf numFmtId="0" fontId="31" fillId="35" borderId="11" xfId="0" applyFont="1" applyFill="1" applyBorder="1" applyAlignment="1">
      <alignment horizontal="left"/>
    </xf>
    <xf numFmtId="49" fontId="31" fillId="35" borderId="11" xfId="0" applyNumberFormat="1" applyFont="1" applyFill="1" applyBorder="1" applyAlignment="1">
      <alignment horizontal="center"/>
    </xf>
    <xf numFmtId="4" fontId="26" fillId="35" borderId="11" xfId="0" applyNumberFormat="1" applyFont="1" applyFill="1" applyBorder="1" applyAlignment="1">
      <alignment horizontal="right"/>
    </xf>
    <xf numFmtId="0" fontId="32" fillId="35" borderId="11" xfId="0" applyFont="1" applyFill="1" applyBorder="1"/>
    <xf numFmtId="0" fontId="32" fillId="35" borderId="11" xfId="0" applyFont="1" applyFill="1" applyBorder="1" applyAlignment="1">
      <alignment horizontal="left"/>
    </xf>
    <xf numFmtId="0" fontId="31" fillId="35" borderId="13" xfId="0" applyFont="1" applyFill="1" applyBorder="1"/>
    <xf numFmtId="0" fontId="31" fillId="35" borderId="14" xfId="0" applyFont="1" applyFill="1" applyBorder="1"/>
    <xf numFmtId="0" fontId="31" fillId="35" borderId="12" xfId="0" applyFont="1" applyFill="1" applyBorder="1"/>
    <xf numFmtId="4" fontId="27" fillId="43" borderId="11" xfId="0" applyNumberFormat="1" applyFont="1" applyFill="1" applyBorder="1" applyAlignment="1">
      <alignment horizontal="right"/>
    </xf>
    <xf numFmtId="4" fontId="30" fillId="43" borderId="11" xfId="0" applyNumberFormat="1" applyFont="1" applyFill="1" applyBorder="1" applyAlignment="1">
      <alignment horizontal="right"/>
    </xf>
    <xf numFmtId="0" fontId="26" fillId="44" borderId="11" xfId="0" applyFont="1" applyFill="1" applyBorder="1"/>
    <xf numFmtId="0" fontId="28" fillId="44" borderId="11" xfId="0" applyFont="1" applyFill="1" applyBorder="1"/>
    <xf numFmtId="4" fontId="26" fillId="44" borderId="11" xfId="0" applyNumberFormat="1" applyFont="1" applyFill="1" applyBorder="1" applyAlignment="1">
      <alignment horizontal="right"/>
    </xf>
    <xf numFmtId="4" fontId="31" fillId="44" borderId="11" xfId="0" applyNumberFormat="1" applyFont="1" applyFill="1" applyBorder="1" applyAlignment="1">
      <alignment horizontal="right"/>
    </xf>
    <xf numFmtId="0" fontId="30" fillId="45" borderId="11" xfId="0" applyFont="1" applyFill="1" applyBorder="1"/>
    <xf numFmtId="4" fontId="30" fillId="45" borderId="11" xfId="0" applyNumberFormat="1" applyFont="1" applyFill="1" applyBorder="1" applyAlignment="1">
      <alignment horizontal="right"/>
    </xf>
    <xf numFmtId="4" fontId="27" fillId="45" borderId="11" xfId="0" applyNumberFormat="1" applyFont="1" applyFill="1" applyBorder="1" applyAlignment="1">
      <alignment horizontal="right"/>
    </xf>
    <xf numFmtId="0" fontId="32" fillId="44" borderId="11" xfId="0" applyFont="1" applyFill="1" applyBorder="1"/>
    <xf numFmtId="0" fontId="32" fillId="44" borderId="11" xfId="0" applyFont="1" applyFill="1" applyBorder="1" applyAlignment="1">
      <alignment horizontal="left"/>
    </xf>
    <xf numFmtId="49" fontId="31" fillId="44" borderId="11" xfId="0" applyNumberFormat="1" applyFont="1" applyFill="1" applyBorder="1" applyAlignment="1">
      <alignment horizontal="center"/>
    </xf>
    <xf numFmtId="4" fontId="20" fillId="33" borderId="17" xfId="0" applyNumberFormat="1" applyFont="1" applyFill="1" applyBorder="1" applyAlignment="1">
      <alignment horizontal="center" wrapText="1"/>
    </xf>
    <xf numFmtId="0" fontId="28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31" fillId="44" borderId="11" xfId="0" applyFont="1" applyFill="1" applyBorder="1"/>
    <xf numFmtId="0" fontId="26" fillId="44" borderId="11" xfId="0" applyFont="1" applyFill="1" applyBorder="1" applyAlignment="1">
      <alignment horizontal="left"/>
    </xf>
    <xf numFmtId="0" fontId="31" fillId="44" borderId="11" xfId="0" applyFont="1" applyFill="1" applyBorder="1" applyAlignment="1">
      <alignment horizontal="left"/>
    </xf>
    <xf numFmtId="0" fontId="30" fillId="43" borderId="11" xfId="0" applyFont="1" applyFill="1" applyBorder="1"/>
    <xf numFmtId="0" fontId="31" fillId="0" borderId="11" xfId="0" applyFont="1" applyBorder="1"/>
    <xf numFmtId="0" fontId="26" fillId="0" borderId="11" xfId="0" applyFont="1" applyBorder="1" applyAlignment="1">
      <alignment horizontal="left"/>
    </xf>
    <xf numFmtId="4" fontId="26" fillId="44" borderId="11" xfId="0" applyNumberFormat="1" applyFont="1" applyFill="1" applyBorder="1" applyAlignment="1">
      <alignment horizontal="right" vertical="center"/>
    </xf>
    <xf numFmtId="0" fontId="36" fillId="35" borderId="0" xfId="42" applyFont="1" applyFill="1" applyAlignment="1">
      <alignment horizontal="center" vertical="center" wrapText="1"/>
    </xf>
    <xf numFmtId="4" fontId="20" fillId="47" borderId="10" xfId="0" applyNumberFormat="1" applyFont="1" applyFill="1" applyBorder="1" applyAlignment="1">
      <alignment horizontal="center" wrapText="1"/>
    </xf>
    <xf numFmtId="4" fontId="21" fillId="39" borderId="17" xfId="0" applyNumberFormat="1" applyFont="1" applyFill="1" applyBorder="1" applyAlignment="1">
      <alignment horizontal="center" wrapText="1"/>
    </xf>
    <xf numFmtId="0" fontId="20" fillId="35" borderId="36" xfId="0" applyFont="1" applyFill="1" applyBorder="1" applyAlignment="1">
      <alignment horizontal="left" vertical="center" wrapText="1"/>
    </xf>
    <xf numFmtId="0" fontId="20" fillId="35" borderId="39" xfId="0" applyFont="1" applyFill="1" applyBorder="1" applyAlignment="1">
      <alignment horizontal="left" vertical="center" wrapText="1"/>
    </xf>
    <xf numFmtId="4" fontId="20" fillId="0" borderId="41" xfId="0" applyNumberFormat="1" applyFont="1" applyBorder="1" applyAlignment="1">
      <alignment horizontal="center" wrapText="1"/>
    </xf>
    <xf numFmtId="4" fontId="20" fillId="47" borderId="41" xfId="0" applyNumberFormat="1" applyFont="1" applyFill="1" applyBorder="1" applyAlignment="1">
      <alignment horizontal="center" wrapText="1"/>
    </xf>
    <xf numFmtId="4" fontId="20" fillId="0" borderId="18" xfId="0" applyNumberFormat="1" applyFont="1" applyBorder="1" applyAlignment="1">
      <alignment horizontal="center" wrapText="1"/>
    </xf>
    <xf numFmtId="4" fontId="20" fillId="47" borderId="18" xfId="0" applyNumberFormat="1" applyFont="1" applyFill="1" applyBorder="1" applyAlignment="1">
      <alignment horizontal="center" wrapText="1"/>
    </xf>
    <xf numFmtId="4" fontId="20" fillId="33" borderId="35" xfId="0" applyNumberFormat="1" applyFont="1" applyFill="1" applyBorder="1" applyAlignment="1">
      <alignment horizontal="center" wrapText="1"/>
    </xf>
    <xf numFmtId="4" fontId="20" fillId="47" borderId="17" xfId="0" applyNumberFormat="1" applyFont="1" applyFill="1" applyBorder="1" applyAlignment="1">
      <alignment horizontal="center" wrapText="1"/>
    </xf>
    <xf numFmtId="4" fontId="20" fillId="33" borderId="41" xfId="0" applyNumberFormat="1" applyFont="1" applyFill="1" applyBorder="1" applyAlignment="1">
      <alignment horizontal="right" wrapText="1"/>
    </xf>
    <xf numFmtId="4" fontId="20" fillId="33" borderId="10" xfId="0" applyNumberFormat="1" applyFont="1" applyFill="1" applyBorder="1" applyAlignment="1">
      <alignment horizontal="right" wrapText="1"/>
    </xf>
    <xf numFmtId="4" fontId="20" fillId="33" borderId="18" xfId="0" applyNumberFormat="1" applyFont="1" applyFill="1" applyBorder="1" applyAlignment="1">
      <alignment horizontal="right" wrapText="1"/>
    </xf>
    <xf numFmtId="4" fontId="20" fillId="39" borderId="17" xfId="0" applyNumberFormat="1" applyFont="1" applyFill="1" applyBorder="1" applyAlignment="1">
      <alignment horizontal="right" wrapText="1"/>
    </xf>
    <xf numFmtId="0" fontId="21" fillId="39" borderId="17" xfId="0" applyFont="1" applyFill="1" applyBorder="1" applyAlignment="1">
      <alignment horizontal="left" wrapText="1"/>
    </xf>
    <xf numFmtId="0" fontId="34" fillId="0" borderId="45" xfId="0" applyFont="1" applyBorder="1" applyAlignment="1">
      <alignment horizontal="left" wrapText="1"/>
    </xf>
    <xf numFmtId="4" fontId="21" fillId="0" borderId="23" xfId="0" applyNumberFormat="1" applyFont="1" applyBorder="1" applyAlignment="1">
      <alignment horizontal="center" wrapText="1"/>
    </xf>
    <xf numFmtId="4" fontId="20" fillId="47" borderId="47" xfId="0" applyNumberFormat="1" applyFont="1" applyFill="1" applyBorder="1" applyAlignment="1">
      <alignment horizontal="center" wrapText="1"/>
    </xf>
    <xf numFmtId="0" fontId="25" fillId="0" borderId="34" xfId="0" applyFont="1" applyBorder="1"/>
    <xf numFmtId="0" fontId="29" fillId="43" borderId="16" xfId="0" applyFont="1" applyFill="1" applyBorder="1" applyAlignment="1">
      <alignment horizontal="left"/>
    </xf>
    <xf numFmtId="0" fontId="25" fillId="43" borderId="16" xfId="0" applyFont="1" applyFill="1" applyBorder="1"/>
    <xf numFmtId="0" fontId="26" fillId="48" borderId="38" xfId="0" applyFont="1" applyFill="1" applyBorder="1" applyAlignment="1">
      <alignment wrapText="1"/>
    </xf>
    <xf numFmtId="0" fontId="27" fillId="48" borderId="31" xfId="0" applyFont="1" applyFill="1" applyBorder="1"/>
    <xf numFmtId="0" fontId="21" fillId="33" borderId="23" xfId="0" applyFont="1" applyFill="1" applyBorder="1" applyAlignment="1">
      <alignment horizontal="left" wrapText="1"/>
    </xf>
    <xf numFmtId="4" fontId="28" fillId="46" borderId="11" xfId="0" applyNumberFormat="1" applyFont="1" applyFill="1" applyBorder="1" applyAlignment="1">
      <alignment horizontal="right"/>
    </xf>
    <xf numFmtId="4" fontId="31" fillId="46" borderId="11" xfId="0" applyNumberFormat="1" applyFont="1" applyFill="1" applyBorder="1" applyAlignment="1">
      <alignment horizontal="right"/>
    </xf>
    <xf numFmtId="4" fontId="32" fillId="46" borderId="11" xfId="0" applyNumberFormat="1" applyFont="1" applyFill="1" applyBorder="1" applyAlignment="1">
      <alignment horizontal="right"/>
    </xf>
    <xf numFmtId="4" fontId="26" fillId="46" borderId="11" xfId="0" applyNumberFormat="1" applyFont="1" applyFill="1" applyBorder="1" applyAlignment="1">
      <alignment horizontal="right"/>
    </xf>
    <xf numFmtId="4" fontId="26" fillId="46" borderId="11" xfId="0" applyNumberFormat="1" applyFont="1" applyFill="1" applyBorder="1" applyAlignment="1">
      <alignment horizontal="right" vertical="center"/>
    </xf>
    <xf numFmtId="4" fontId="34" fillId="46" borderId="11" xfId="0" applyNumberFormat="1" applyFont="1" applyFill="1" applyBorder="1" applyAlignment="1">
      <alignment horizontal="right"/>
    </xf>
    <xf numFmtId="4" fontId="30" fillId="46" borderId="11" xfId="0" applyNumberFormat="1" applyFont="1" applyFill="1" applyBorder="1" applyAlignment="1">
      <alignment horizontal="right"/>
    </xf>
    <xf numFmtId="4" fontId="29" fillId="46" borderId="11" xfId="0" applyNumberFormat="1" applyFont="1" applyFill="1" applyBorder="1" applyAlignment="1">
      <alignment horizontal="right"/>
    </xf>
    <xf numFmtId="4" fontId="24" fillId="46" borderId="11" xfId="0" applyNumberFormat="1" applyFont="1" applyFill="1" applyBorder="1" applyAlignment="1">
      <alignment horizontal="right"/>
    </xf>
    <xf numFmtId="0" fontId="26" fillId="48" borderId="37" xfId="0" applyFont="1" applyFill="1" applyBorder="1" applyAlignment="1">
      <alignment horizontal="center" vertical="center" wrapText="1"/>
    </xf>
    <xf numFmtId="0" fontId="27" fillId="48" borderId="29" xfId="0" applyFont="1" applyFill="1" applyBorder="1" applyAlignment="1">
      <alignment horizontal="center"/>
    </xf>
    <xf numFmtId="0" fontId="27" fillId="48" borderId="30" xfId="0" applyFont="1" applyFill="1" applyBorder="1" applyAlignment="1">
      <alignment horizontal="center"/>
    </xf>
    <xf numFmtId="4" fontId="27" fillId="43" borderId="16" xfId="0" applyNumberFormat="1" applyFont="1" applyFill="1" applyBorder="1" applyAlignment="1">
      <alignment horizontal="right"/>
    </xf>
    <xf numFmtId="0" fontId="19" fillId="48" borderId="17" xfId="0" applyFont="1" applyFill="1" applyBorder="1" applyAlignment="1">
      <alignment horizontal="center" vertical="center" wrapText="1"/>
    </xf>
    <xf numFmtId="2" fontId="20" fillId="35" borderId="37" xfId="0" applyNumberFormat="1" applyFont="1" applyFill="1" applyBorder="1" applyAlignment="1">
      <alignment horizontal="center" vertical="center" wrapText="1"/>
    </xf>
    <xf numFmtId="2" fontId="20" fillId="47" borderId="37" xfId="0" applyNumberFormat="1" applyFont="1" applyFill="1" applyBorder="1" applyAlignment="1">
      <alignment horizontal="center" vertical="center" wrapText="1"/>
    </xf>
    <xf numFmtId="2" fontId="20" fillId="35" borderId="11" xfId="0" applyNumberFormat="1" applyFont="1" applyFill="1" applyBorder="1" applyAlignment="1">
      <alignment horizontal="center" vertical="center" wrapText="1"/>
    </xf>
    <xf numFmtId="2" fontId="20" fillId="47" borderId="11" xfId="0" applyNumberFormat="1" applyFont="1" applyFill="1" applyBorder="1" applyAlignment="1">
      <alignment horizontal="center" vertical="center" wrapText="1"/>
    </xf>
    <xf numFmtId="2" fontId="34" fillId="0" borderId="34" xfId="0" applyNumberFormat="1" applyFont="1" applyBorder="1" applyAlignment="1">
      <alignment horizontal="center"/>
    </xf>
    <xf numFmtId="2" fontId="34" fillId="47" borderId="34" xfId="0" applyNumberFormat="1" applyFont="1" applyFill="1" applyBorder="1" applyAlignment="1">
      <alignment horizontal="center"/>
    </xf>
    <xf numFmtId="4" fontId="34" fillId="0" borderId="17" xfId="0" applyNumberFormat="1" applyFont="1" applyBorder="1" applyAlignment="1">
      <alignment horizontal="center"/>
    </xf>
    <xf numFmtId="4" fontId="34" fillId="47" borderId="17" xfId="0" applyNumberFormat="1" applyFont="1" applyFill="1" applyBorder="1" applyAlignment="1">
      <alignment horizontal="center"/>
    </xf>
    <xf numFmtId="4" fontId="20" fillId="35" borderId="34" xfId="0" applyNumberFormat="1" applyFont="1" applyFill="1" applyBorder="1" applyAlignment="1">
      <alignment horizontal="right" vertical="center" wrapText="1"/>
    </xf>
    <xf numFmtId="4" fontId="20" fillId="35" borderId="46" xfId="0" applyNumberFormat="1" applyFont="1" applyFill="1" applyBorder="1" applyAlignment="1">
      <alignment horizontal="right" vertical="center" wrapText="1"/>
    </xf>
    <xf numFmtId="4" fontId="20" fillId="35" borderId="37" xfId="0" applyNumberFormat="1" applyFont="1" applyFill="1" applyBorder="1" applyAlignment="1">
      <alignment horizontal="right" vertical="center" wrapText="1"/>
    </xf>
    <xf numFmtId="4" fontId="20" fillId="35" borderId="38" xfId="0" applyNumberFormat="1" applyFont="1" applyFill="1" applyBorder="1" applyAlignment="1">
      <alignment horizontal="right" vertical="center" wrapText="1"/>
    </xf>
    <xf numFmtId="4" fontId="20" fillId="35" borderId="11" xfId="0" applyNumberFormat="1" applyFont="1" applyFill="1" applyBorder="1" applyAlignment="1">
      <alignment horizontal="right" vertical="center" wrapText="1"/>
    </xf>
    <xf numFmtId="4" fontId="20" fillId="35" borderId="40" xfId="0" applyNumberFormat="1" applyFont="1" applyFill="1" applyBorder="1" applyAlignment="1">
      <alignment horizontal="right" vertical="center" wrapText="1"/>
    </xf>
    <xf numFmtId="4" fontId="34" fillId="0" borderId="55" xfId="0" applyNumberFormat="1" applyFont="1" applyBorder="1" applyAlignment="1">
      <alignment horizontal="center"/>
    </xf>
    <xf numFmtId="4" fontId="20" fillId="35" borderId="17" xfId="0" applyNumberFormat="1" applyFont="1" applyFill="1" applyBorder="1" applyAlignment="1">
      <alignment horizontal="right" vertical="center" wrapText="1"/>
    </xf>
    <xf numFmtId="0" fontId="31" fillId="35" borderId="11" xfId="0" applyFont="1" applyFill="1" applyBorder="1" applyAlignment="1">
      <alignment horizontal="right"/>
    </xf>
    <xf numFmtId="4" fontId="28" fillId="35" borderId="11" xfId="0" applyNumberFormat="1" applyFont="1" applyFill="1" applyBorder="1" applyAlignment="1">
      <alignment horizontal="right"/>
    </xf>
    <xf numFmtId="4" fontId="30" fillId="35" borderId="11" xfId="0" applyNumberFormat="1" applyFont="1" applyFill="1" applyBorder="1" applyAlignment="1">
      <alignment horizontal="right"/>
    </xf>
    <xf numFmtId="0" fontId="30" fillId="35" borderId="11" xfId="0" applyFont="1" applyFill="1" applyBorder="1" applyAlignment="1">
      <alignment horizontal="right"/>
    </xf>
    <xf numFmtId="0" fontId="29" fillId="35" borderId="11" xfId="0" applyFont="1" applyFill="1" applyBorder="1"/>
    <xf numFmtId="4" fontId="29" fillId="35" borderId="11" xfId="0" applyNumberFormat="1" applyFont="1" applyFill="1" applyBorder="1" applyAlignment="1">
      <alignment horizontal="right"/>
    </xf>
    <xf numFmtId="0" fontId="32" fillId="0" borderId="34" xfId="0" applyFont="1" applyBorder="1"/>
    <xf numFmtId="0" fontId="32" fillId="0" borderId="34" xfId="0" applyFont="1" applyBorder="1" applyAlignment="1">
      <alignment horizontal="left"/>
    </xf>
    <xf numFmtId="4" fontId="32" fillId="0" borderId="34" xfId="0" applyNumberFormat="1" applyFont="1" applyBorder="1" applyAlignment="1">
      <alignment horizontal="right"/>
    </xf>
    <xf numFmtId="4" fontId="32" fillId="46" borderId="34" xfId="0" applyNumberFormat="1" applyFont="1" applyFill="1" applyBorder="1" applyAlignment="1">
      <alignment horizontal="right"/>
    </xf>
    <xf numFmtId="4" fontId="28" fillId="0" borderId="34" xfId="0" applyNumberFormat="1" applyFont="1" applyBorder="1" applyAlignment="1">
      <alignment horizontal="right"/>
    </xf>
    <xf numFmtId="0" fontId="27" fillId="43" borderId="56" xfId="0" applyFont="1" applyFill="1" applyBorder="1" applyAlignment="1">
      <alignment horizontal="center"/>
    </xf>
    <xf numFmtId="4" fontId="27" fillId="43" borderId="57" xfId="0" applyNumberFormat="1" applyFont="1" applyFill="1" applyBorder="1" applyAlignment="1">
      <alignment horizontal="right"/>
    </xf>
    <xf numFmtId="0" fontId="24" fillId="0" borderId="39" xfId="0" applyFont="1" applyBorder="1" applyAlignment="1">
      <alignment horizontal="center"/>
    </xf>
    <xf numFmtId="4" fontId="24" fillId="0" borderId="40" xfId="0" applyNumberFormat="1" applyFont="1" applyBorder="1" applyAlignment="1">
      <alignment horizontal="right"/>
    </xf>
    <xf numFmtId="0" fontId="26" fillId="44" borderId="39" xfId="0" applyFont="1" applyFill="1" applyBorder="1"/>
    <xf numFmtId="4" fontId="26" fillId="44" borderId="40" xfId="0" applyNumberFormat="1" applyFont="1" applyFill="1" applyBorder="1" applyAlignment="1">
      <alignment horizontal="right"/>
    </xf>
    <xf numFmtId="0" fontId="28" fillId="0" borderId="39" xfId="0" applyFont="1" applyBorder="1"/>
    <xf numFmtId="4" fontId="28" fillId="0" borderId="40" xfId="0" applyNumberFormat="1" applyFont="1" applyBorder="1" applyAlignment="1">
      <alignment horizontal="right"/>
    </xf>
    <xf numFmtId="4" fontId="26" fillId="0" borderId="40" xfId="0" applyNumberFormat="1" applyFont="1" applyBorder="1" applyAlignment="1">
      <alignment horizontal="right"/>
    </xf>
    <xf numFmtId="4" fontId="32" fillId="0" borderId="40" xfId="0" applyNumberFormat="1" applyFont="1" applyBorder="1" applyAlignment="1">
      <alignment horizontal="right"/>
    </xf>
    <xf numFmtId="4" fontId="31" fillId="44" borderId="40" xfId="0" applyNumberFormat="1" applyFont="1" applyFill="1" applyBorder="1" applyAlignment="1">
      <alignment horizontal="right"/>
    </xf>
    <xf numFmtId="4" fontId="31" fillId="0" borderId="40" xfId="0" applyNumberFormat="1" applyFont="1" applyBorder="1" applyAlignment="1">
      <alignment horizontal="right"/>
    </xf>
    <xf numFmtId="0" fontId="25" fillId="0" borderId="39" xfId="0" applyFont="1" applyBorder="1"/>
    <xf numFmtId="0" fontId="29" fillId="0" borderId="39" xfId="0" applyFont="1" applyBorder="1"/>
    <xf numFmtId="4" fontId="30" fillId="0" borderId="40" xfId="0" applyNumberFormat="1" applyFont="1" applyBorder="1" applyAlignment="1">
      <alignment horizontal="right"/>
    </xf>
    <xf numFmtId="0" fontId="30" fillId="45" borderId="39" xfId="0" applyFont="1" applyFill="1" applyBorder="1"/>
    <xf numFmtId="4" fontId="30" fillId="45" borderId="40" xfId="0" applyNumberFormat="1" applyFont="1" applyFill="1" applyBorder="1" applyAlignment="1">
      <alignment horizontal="right"/>
    </xf>
    <xf numFmtId="0" fontId="30" fillId="43" borderId="39" xfId="0" applyFont="1" applyFill="1" applyBorder="1"/>
    <xf numFmtId="4" fontId="30" fillId="43" borderId="40" xfId="0" applyNumberFormat="1" applyFont="1" applyFill="1" applyBorder="1" applyAlignment="1">
      <alignment horizontal="right"/>
    </xf>
    <xf numFmtId="0" fontId="30" fillId="0" borderId="39" xfId="0" applyFont="1" applyBorder="1" applyAlignment="1">
      <alignment horizontal="right"/>
    </xf>
    <xf numFmtId="4" fontId="29" fillId="0" borderId="40" xfId="0" applyNumberFormat="1" applyFont="1" applyBorder="1" applyAlignment="1">
      <alignment horizontal="right"/>
    </xf>
    <xf numFmtId="0" fontId="31" fillId="44" borderId="39" xfId="0" applyFont="1" applyFill="1" applyBorder="1"/>
    <xf numFmtId="0" fontId="32" fillId="0" borderId="39" xfId="0" applyFont="1" applyBorder="1"/>
    <xf numFmtId="4" fontId="31" fillId="35" borderId="40" xfId="0" applyNumberFormat="1" applyFont="1" applyFill="1" applyBorder="1" applyAlignment="1">
      <alignment horizontal="right"/>
    </xf>
    <xf numFmtId="4" fontId="32" fillId="35" borderId="40" xfId="0" applyNumberFormat="1" applyFont="1" applyFill="1" applyBorder="1" applyAlignment="1">
      <alignment horizontal="right"/>
    </xf>
    <xf numFmtId="0" fontId="31" fillId="0" borderId="39" xfId="0" applyFont="1" applyBorder="1" applyAlignment="1">
      <alignment horizontal="right"/>
    </xf>
    <xf numFmtId="0" fontId="33" fillId="0" borderId="39" xfId="0" applyFont="1" applyBorder="1"/>
    <xf numFmtId="0" fontId="31" fillId="35" borderId="39" xfId="0" applyFont="1" applyFill="1" applyBorder="1"/>
    <xf numFmtId="4" fontId="31" fillId="35" borderId="46" xfId="0" applyNumberFormat="1" applyFont="1" applyFill="1" applyBorder="1" applyAlignment="1">
      <alignment horizontal="right"/>
    </xf>
    <xf numFmtId="0" fontId="0" fillId="0" borderId="58" xfId="0" applyBorder="1"/>
    <xf numFmtId="4" fontId="21" fillId="35" borderId="11" xfId="0" applyNumberFormat="1" applyFont="1" applyFill="1" applyBorder="1" applyAlignment="1">
      <alignment wrapText="1"/>
    </xf>
    <xf numFmtId="0" fontId="23" fillId="35" borderId="12" xfId="0" applyFont="1" applyFill="1" applyBorder="1"/>
    <xf numFmtId="4" fontId="30" fillId="47" borderId="11" xfId="0" applyNumberFormat="1" applyFont="1" applyFill="1" applyBorder="1" applyAlignment="1">
      <alignment horizontal="right"/>
    </xf>
    <xf numFmtId="4" fontId="29" fillId="47" borderId="11" xfId="0" applyNumberFormat="1" applyFont="1" applyFill="1" applyBorder="1" applyAlignment="1">
      <alignment horizontal="right"/>
    </xf>
    <xf numFmtId="0" fontId="35" fillId="0" borderId="0" xfId="0" applyFont="1" applyAlignment="1">
      <alignment vertical="center" wrapText="1"/>
    </xf>
    <xf numFmtId="0" fontId="23" fillId="35" borderId="11" xfId="0" applyFont="1" applyFill="1" applyBorder="1" applyAlignment="1">
      <alignment horizontal="left" vertical="center" wrapText="1"/>
    </xf>
    <xf numFmtId="0" fontId="43" fillId="35" borderId="11" xfId="0" applyFont="1" applyFill="1" applyBorder="1" applyAlignment="1">
      <alignment horizontal="left" vertical="center" indent="1"/>
    </xf>
    <xf numFmtId="0" fontId="43" fillId="35" borderId="11" xfId="0" applyFont="1" applyFill="1" applyBorder="1" applyAlignment="1">
      <alignment horizontal="left" vertical="center" wrapText="1" indent="1"/>
    </xf>
    <xf numFmtId="0" fontId="42" fillId="35" borderId="11" xfId="0" applyFont="1" applyFill="1" applyBorder="1" applyAlignment="1">
      <alignment horizontal="left" vertical="center" wrapText="1"/>
    </xf>
    <xf numFmtId="0" fontId="44" fillId="0" borderId="17" xfId="0" applyFont="1" applyBorder="1" applyAlignment="1">
      <alignment horizontal="left"/>
    </xf>
    <xf numFmtId="0" fontId="23" fillId="35" borderId="11" xfId="0" applyFont="1" applyFill="1" applyBorder="1" applyAlignment="1">
      <alignment horizontal="left" vertical="top" wrapText="1"/>
    </xf>
    <xf numFmtId="0" fontId="43" fillId="35" borderId="11" xfId="0" applyFont="1" applyFill="1" applyBorder="1" applyAlignment="1">
      <alignment horizontal="left" vertical="center" wrapText="1"/>
    </xf>
    <xf numFmtId="4" fontId="35" fillId="35" borderId="11" xfId="0" applyNumberFormat="1" applyFont="1" applyFill="1" applyBorder="1" applyAlignment="1">
      <alignment horizontal="right"/>
    </xf>
    <xf numFmtId="4" fontId="35" fillId="47" borderId="11" xfId="0" applyNumberFormat="1" applyFont="1" applyFill="1" applyBorder="1" applyAlignment="1">
      <alignment horizontal="right" wrapText="1"/>
    </xf>
    <xf numFmtId="4" fontId="35" fillId="47" borderId="11" xfId="0" applyNumberFormat="1" applyFont="1" applyFill="1" applyBorder="1" applyAlignment="1">
      <alignment horizontal="right"/>
    </xf>
    <xf numFmtId="0" fontId="20" fillId="33" borderId="59" xfId="0" applyFont="1" applyFill="1" applyBorder="1" applyAlignment="1">
      <alignment horizontal="left" wrapText="1"/>
    </xf>
    <xf numFmtId="0" fontId="20" fillId="33" borderId="60" xfId="0" applyFont="1" applyFill="1" applyBorder="1" applyAlignment="1">
      <alignment horizontal="left" wrapText="1"/>
    </xf>
    <xf numFmtId="0" fontId="20" fillId="33" borderId="61" xfId="0" applyFont="1" applyFill="1" applyBorder="1" applyAlignment="1">
      <alignment horizontal="left" wrapText="1"/>
    </xf>
    <xf numFmtId="4" fontId="24" fillId="35" borderId="11" xfId="0" applyNumberFormat="1" applyFont="1" applyFill="1" applyBorder="1" applyAlignment="1">
      <alignment horizontal="right"/>
    </xf>
    <xf numFmtId="4" fontId="45" fillId="0" borderId="11" xfId="0" applyNumberFormat="1" applyFont="1" applyBorder="1"/>
    <xf numFmtId="0" fontId="45" fillId="0" borderId="11" xfId="0" applyFont="1" applyBorder="1"/>
    <xf numFmtId="0" fontId="45" fillId="47" borderId="11" xfId="0" applyFont="1" applyFill="1" applyBorder="1"/>
    <xf numFmtId="4" fontId="46" fillId="0" borderId="11" xfId="0" applyNumberFormat="1" applyFont="1" applyBorder="1"/>
    <xf numFmtId="0" fontId="46" fillId="0" borderId="11" xfId="0" applyFont="1" applyBorder="1"/>
    <xf numFmtId="0" fontId="23" fillId="45" borderId="11" xfId="0" applyFont="1" applyFill="1" applyBorder="1" applyAlignment="1">
      <alignment horizontal="left" vertical="center" wrapText="1"/>
    </xf>
    <xf numFmtId="4" fontId="24" fillId="45" borderId="11" xfId="0" applyNumberFormat="1" applyFont="1" applyFill="1" applyBorder="1" applyAlignment="1">
      <alignment horizontal="right"/>
    </xf>
    <xf numFmtId="4" fontId="35" fillId="45" borderId="11" xfId="0" applyNumberFormat="1" applyFont="1" applyFill="1" applyBorder="1" applyAlignment="1">
      <alignment horizontal="right" wrapText="1"/>
    </xf>
    <xf numFmtId="4" fontId="24" fillId="45" borderId="11" xfId="0" applyNumberFormat="1" applyFont="1" applyFill="1" applyBorder="1" applyAlignment="1">
      <alignment horizontal="right" wrapText="1"/>
    </xf>
    <xf numFmtId="4" fontId="46" fillId="45" borderId="11" xfId="0" applyNumberFormat="1" applyFont="1" applyFill="1" applyBorder="1"/>
    <xf numFmtId="0" fontId="45" fillId="0" borderId="0" xfId="0" applyFont="1"/>
    <xf numFmtId="0" fontId="34" fillId="0" borderId="0" xfId="0" applyFont="1" applyAlignment="1">
      <alignment horizontal="left" indent="1"/>
    </xf>
    <xf numFmtId="0" fontId="44" fillId="0" borderId="0" xfId="0" applyFont="1" applyAlignment="1">
      <alignment horizontal="left" indent="1"/>
    </xf>
    <xf numFmtId="0" fontId="21" fillId="39" borderId="19" xfId="0" applyFont="1" applyFill="1" applyBorder="1" applyAlignment="1">
      <alignment horizontal="center" vertical="center" wrapText="1"/>
    </xf>
    <xf numFmtId="0" fontId="21" fillId="39" borderId="20" xfId="0" applyFont="1" applyFill="1" applyBorder="1" applyAlignment="1">
      <alignment horizontal="center" vertical="center" wrapText="1"/>
    </xf>
    <xf numFmtId="0" fontId="21" fillId="39" borderId="21" xfId="0" applyFont="1" applyFill="1" applyBorder="1" applyAlignment="1">
      <alignment horizontal="center" vertical="center" wrapText="1"/>
    </xf>
    <xf numFmtId="0" fontId="21" fillId="39" borderId="22" xfId="0" applyFont="1" applyFill="1" applyBorder="1" applyAlignment="1">
      <alignment horizontal="center" vertical="center" wrapText="1"/>
    </xf>
    <xf numFmtId="0" fontId="21" fillId="39" borderId="17" xfId="0" applyFont="1" applyFill="1" applyBorder="1" applyAlignment="1">
      <alignment horizontal="center" vertical="center" wrapText="1"/>
    </xf>
    <xf numFmtId="0" fontId="21" fillId="39" borderId="33" xfId="0" applyFont="1" applyFill="1" applyBorder="1" applyAlignment="1">
      <alignment horizontal="center" vertical="center" wrapText="1"/>
    </xf>
    <xf numFmtId="4" fontId="20" fillId="33" borderId="42" xfId="0" applyNumberFormat="1" applyFont="1" applyFill="1" applyBorder="1" applyAlignment="1">
      <alignment horizontal="right" wrapText="1"/>
    </xf>
    <xf numFmtId="4" fontId="20" fillId="33" borderId="43" xfId="0" applyNumberFormat="1" applyFont="1" applyFill="1" applyBorder="1" applyAlignment="1">
      <alignment horizontal="right" wrapText="1"/>
    </xf>
    <xf numFmtId="4" fontId="20" fillId="33" borderId="44" xfId="0" applyNumberFormat="1" applyFont="1" applyFill="1" applyBorder="1" applyAlignment="1">
      <alignment horizontal="right" wrapText="1"/>
    </xf>
    <xf numFmtId="4" fontId="20" fillId="39" borderId="33" xfId="0" applyNumberFormat="1" applyFont="1" applyFill="1" applyBorder="1" applyAlignment="1">
      <alignment horizontal="right" wrapText="1"/>
    </xf>
    <xf numFmtId="0" fontId="44" fillId="0" borderId="0" xfId="0" applyFont="1" applyAlignment="1">
      <alignment horizontal="left"/>
    </xf>
    <xf numFmtId="0" fontId="21" fillId="39" borderId="24" xfId="0" applyFont="1" applyFill="1" applyBorder="1" applyAlignment="1">
      <alignment horizontal="center" vertical="center" wrapText="1"/>
    </xf>
    <xf numFmtId="0" fontId="47" fillId="39" borderId="19" xfId="0" applyFont="1" applyFill="1" applyBorder="1" applyAlignment="1">
      <alignment horizontal="center" vertical="center" wrapText="1"/>
    </xf>
    <xf numFmtId="0" fontId="47" fillId="39" borderId="20" xfId="0" applyFont="1" applyFill="1" applyBorder="1" applyAlignment="1">
      <alignment horizontal="center" vertical="center" wrapText="1"/>
    </xf>
    <xf numFmtId="0" fontId="47" fillId="39" borderId="21" xfId="0" applyFont="1" applyFill="1" applyBorder="1" applyAlignment="1">
      <alignment horizontal="center" vertical="center" wrapText="1"/>
    </xf>
    <xf numFmtId="0" fontId="47" fillId="39" borderId="22" xfId="0" applyFont="1" applyFill="1" applyBorder="1" applyAlignment="1">
      <alignment horizontal="center" vertical="center" wrapText="1"/>
    </xf>
    <xf numFmtId="0" fontId="47" fillId="39" borderId="17" xfId="0" applyFont="1" applyFill="1" applyBorder="1" applyAlignment="1">
      <alignment horizontal="center" vertical="center" wrapText="1"/>
    </xf>
    <xf numFmtId="0" fontId="47" fillId="39" borderId="33" xfId="0" applyFont="1" applyFill="1" applyBorder="1" applyAlignment="1">
      <alignment horizontal="center" vertical="center" wrapText="1"/>
    </xf>
    <xf numFmtId="0" fontId="47" fillId="39" borderId="24" xfId="0" applyFont="1" applyFill="1" applyBorder="1" applyAlignment="1">
      <alignment horizontal="center" vertical="center" wrapText="1"/>
    </xf>
    <xf numFmtId="0" fontId="47" fillId="39" borderId="25" xfId="0" applyFont="1" applyFill="1" applyBorder="1" applyAlignment="1">
      <alignment horizontal="center" vertical="center" wrapText="1"/>
    </xf>
    <xf numFmtId="0" fontId="47" fillId="39" borderId="26" xfId="0" applyFont="1" applyFill="1" applyBorder="1" applyAlignment="1">
      <alignment horizontal="center" vertical="center" wrapText="1"/>
    </xf>
    <xf numFmtId="0" fontId="47" fillId="39" borderId="27" xfId="0" applyFont="1" applyFill="1" applyBorder="1" applyAlignment="1">
      <alignment horizontal="center" vertical="center" wrapText="1"/>
    </xf>
    <xf numFmtId="0" fontId="47" fillId="39" borderId="28" xfId="0" applyFont="1" applyFill="1" applyBorder="1" applyAlignment="1">
      <alignment horizontal="center" vertical="center" wrapText="1"/>
    </xf>
    <xf numFmtId="0" fontId="46" fillId="38" borderId="16" xfId="0" applyFont="1" applyFill="1" applyBorder="1" applyAlignment="1">
      <alignment horizontal="center"/>
    </xf>
    <xf numFmtId="0" fontId="46" fillId="38" borderId="16" xfId="0" applyFont="1" applyFill="1" applyBorder="1" applyAlignment="1">
      <alignment horizontal="center" vertical="center" wrapText="1"/>
    </xf>
    <xf numFmtId="0" fontId="46" fillId="38" borderId="62" xfId="0" applyFont="1" applyFill="1" applyBorder="1" applyAlignment="1">
      <alignment horizontal="center"/>
    </xf>
    <xf numFmtId="0" fontId="46" fillId="38" borderId="63" xfId="0" applyFont="1" applyFill="1" applyBorder="1" applyAlignment="1">
      <alignment horizontal="center" vertical="center" wrapText="1"/>
    </xf>
    <xf numFmtId="0" fontId="46" fillId="38" borderId="62" xfId="0" applyFont="1" applyFill="1" applyBorder="1" applyAlignment="1">
      <alignment horizontal="center" vertical="center" wrapText="1"/>
    </xf>
    <xf numFmtId="0" fontId="46" fillId="38" borderId="13" xfId="0" applyFont="1" applyFill="1" applyBorder="1" applyAlignment="1">
      <alignment horizontal="left" vertical="center"/>
    </xf>
    <xf numFmtId="0" fontId="46" fillId="38" borderId="14" xfId="0" applyFont="1" applyFill="1" applyBorder="1" applyAlignment="1">
      <alignment horizontal="left" vertical="center"/>
    </xf>
    <xf numFmtId="4" fontId="46" fillId="38" borderId="11" xfId="0" applyNumberFormat="1" applyFont="1" applyFill="1" applyBorder="1" applyAlignment="1">
      <alignment horizontal="right" vertical="center"/>
    </xf>
    <xf numFmtId="4" fontId="46" fillId="38" borderId="14" xfId="0" applyNumberFormat="1" applyFont="1" applyFill="1" applyBorder="1" applyAlignment="1">
      <alignment horizontal="right" vertical="center"/>
    </xf>
    <xf numFmtId="4" fontId="46" fillId="38" borderId="13" xfId="0" applyNumberFormat="1" applyFont="1" applyFill="1" applyBorder="1" applyAlignment="1">
      <alignment horizontal="right" vertical="center"/>
    </xf>
    <xf numFmtId="4" fontId="46" fillId="36" borderId="11" xfId="0" applyNumberFormat="1" applyFont="1" applyFill="1" applyBorder="1"/>
    <xf numFmtId="164" fontId="46" fillId="36" borderId="11" xfId="0" applyNumberFormat="1" applyFont="1" applyFill="1" applyBorder="1"/>
    <xf numFmtId="4" fontId="45" fillId="47" borderId="11" xfId="0" applyNumberFormat="1" applyFont="1" applyFill="1" applyBorder="1"/>
    <xf numFmtId="0" fontId="45" fillId="35" borderId="11" xfId="0" applyFont="1" applyFill="1" applyBorder="1" applyAlignment="1">
      <alignment horizontal="right" vertical="center"/>
    </xf>
    <xf numFmtId="0" fontId="45" fillId="35" borderId="11" xfId="0" applyFont="1" applyFill="1" applyBorder="1" applyAlignment="1">
      <alignment horizontal="left" vertical="center"/>
    </xf>
    <xf numFmtId="4" fontId="45" fillId="35" borderId="11" xfId="0" applyNumberFormat="1" applyFont="1" applyFill="1" applyBorder="1"/>
    <xf numFmtId="2" fontId="45" fillId="0" borderId="0" xfId="0" applyNumberFormat="1" applyFont="1"/>
    <xf numFmtId="2" fontId="45" fillId="47" borderId="0" xfId="0" applyNumberFormat="1" applyFont="1" applyFill="1"/>
    <xf numFmtId="4" fontId="45" fillId="0" borderId="11" xfId="0" applyNumberFormat="1" applyFont="1" applyBorder="1" applyAlignment="1">
      <alignment horizontal="right"/>
    </xf>
    <xf numFmtId="164" fontId="46" fillId="36" borderId="11" xfId="0" applyNumberFormat="1" applyFont="1" applyFill="1" applyBorder="1" applyAlignment="1">
      <alignment horizontal="right"/>
    </xf>
    <xf numFmtId="164" fontId="45" fillId="35" borderId="11" xfId="0" applyNumberFormat="1" applyFont="1" applyFill="1" applyBorder="1" applyAlignment="1">
      <alignment horizontal="right"/>
    </xf>
    <xf numFmtId="0" fontId="24" fillId="0" borderId="0" xfId="0" applyFont="1" applyAlignment="1">
      <alignment horizontal="center" vertical="center" wrapText="1"/>
    </xf>
    <xf numFmtId="4" fontId="45" fillId="35" borderId="11" xfId="0" applyNumberFormat="1" applyFont="1" applyFill="1" applyBorder="1" applyAlignment="1">
      <alignment horizontal="right"/>
    </xf>
    <xf numFmtId="0" fontId="45" fillId="47" borderId="11" xfId="0" applyFont="1" applyFill="1" applyBorder="1" applyAlignment="1">
      <alignment horizontal="right"/>
    </xf>
    <xf numFmtId="4" fontId="46" fillId="45" borderId="11" xfId="0" applyNumberFormat="1" applyFont="1" applyFill="1" applyBorder="1" applyAlignment="1">
      <alignment horizontal="right"/>
    </xf>
    <xf numFmtId="0" fontId="49" fillId="35" borderId="0" xfId="42" applyFont="1" applyFill="1" applyAlignment="1">
      <alignment horizontal="center" vertical="center" wrapText="1"/>
    </xf>
    <xf numFmtId="0" fontId="50" fillId="35" borderId="0" xfId="42" applyFont="1" applyFill="1" applyAlignment="1">
      <alignment vertical="center" wrapText="1"/>
    </xf>
    <xf numFmtId="0" fontId="51" fillId="35" borderId="15" xfId="42" applyFont="1" applyFill="1" applyBorder="1" applyAlignment="1">
      <alignment horizontal="center" vertical="center" wrapText="1"/>
    </xf>
    <xf numFmtId="4" fontId="50" fillId="0" borderId="15" xfId="43" applyNumberFormat="1" applyFont="1" applyBorder="1" applyAlignment="1">
      <alignment horizontal="center" vertical="center"/>
    </xf>
    <xf numFmtId="49" fontId="49" fillId="0" borderId="15" xfId="43" applyNumberFormat="1" applyFont="1" applyBorder="1" applyAlignment="1">
      <alignment horizontal="left" vertical="center" wrapText="1"/>
    </xf>
    <xf numFmtId="0" fontId="49" fillId="35" borderId="0" xfId="44" applyFont="1" applyFill="1" applyAlignment="1">
      <alignment horizontal="center" vertical="center" wrapText="1"/>
    </xf>
    <xf numFmtId="0" fontId="50" fillId="35" borderId="0" xfId="44" applyFont="1" applyFill="1" applyAlignment="1">
      <alignment vertical="center" wrapText="1"/>
    </xf>
    <xf numFmtId="0" fontId="49" fillId="35" borderId="15" xfId="44" applyFont="1" applyFill="1" applyBorder="1" applyAlignment="1">
      <alignment horizontal="center" vertical="center" wrapText="1"/>
    </xf>
    <xf numFmtId="0" fontId="51" fillId="35" borderId="15" xfId="44" applyFont="1" applyFill="1" applyBorder="1" applyAlignment="1">
      <alignment horizontal="center" vertical="center" wrapText="1"/>
    </xf>
    <xf numFmtId="0" fontId="49" fillId="36" borderId="15" xfId="44" applyFont="1" applyFill="1" applyBorder="1" applyAlignment="1">
      <alignment horizontal="center" vertical="center" wrapText="1"/>
    </xf>
    <xf numFmtId="0" fontId="49" fillId="36" borderId="15" xfId="44" applyFont="1" applyFill="1" applyBorder="1" applyAlignment="1">
      <alignment horizontal="left" vertical="center" wrapText="1"/>
    </xf>
    <xf numFmtId="3" fontId="49" fillId="36" borderId="15" xfId="44" applyNumberFormat="1" applyFont="1" applyFill="1" applyBorder="1" applyAlignment="1">
      <alignment horizontal="right" vertical="center" wrapText="1"/>
    </xf>
    <xf numFmtId="3" fontId="49" fillId="36" borderId="15" xfId="44" applyNumberFormat="1" applyFont="1" applyFill="1" applyBorder="1" applyAlignment="1">
      <alignment horizontal="right" vertical="center"/>
    </xf>
    <xf numFmtId="0" fontId="49" fillId="35" borderId="15" xfId="46" applyFont="1" applyFill="1" applyBorder="1" applyAlignment="1">
      <alignment horizontal="center" vertical="center"/>
    </xf>
    <xf numFmtId="49" fontId="49" fillId="42" borderId="15" xfId="46" applyNumberFormat="1" applyFont="1" applyFill="1" applyBorder="1" applyAlignment="1">
      <alignment horizontal="center" vertical="center"/>
    </xf>
    <xf numFmtId="0" fontId="49" fillId="35" borderId="15" xfId="46" applyFont="1" applyFill="1" applyBorder="1" applyAlignment="1">
      <alignment vertical="center"/>
    </xf>
    <xf numFmtId="49" fontId="49" fillId="42" borderId="15" xfId="46" applyNumberFormat="1" applyFont="1" applyFill="1" applyBorder="1" applyAlignment="1">
      <alignment vertical="center"/>
    </xf>
    <xf numFmtId="3" fontId="49" fillId="42" borderId="15" xfId="46" applyNumberFormat="1" applyFont="1" applyFill="1" applyBorder="1" applyAlignment="1">
      <alignment vertical="center"/>
    </xf>
    <xf numFmtId="3" fontId="49" fillId="35" borderId="15" xfId="44" applyNumberFormat="1" applyFont="1" applyFill="1" applyBorder="1" applyAlignment="1">
      <alignment horizontal="right" vertical="center"/>
    </xf>
    <xf numFmtId="0" fontId="49" fillId="0" borderId="15" xfId="45" applyFont="1" applyBorder="1" applyAlignment="1">
      <alignment horizontal="center" vertical="center" wrapText="1"/>
    </xf>
    <xf numFmtId="0" fontId="49" fillId="0" borderId="15" xfId="46" applyFont="1" applyBorder="1" applyAlignment="1">
      <alignment horizontal="center" vertical="center"/>
    </xf>
    <xf numFmtId="0" fontId="49" fillId="0" borderId="15" xfId="45" applyFont="1" applyBorder="1" applyAlignment="1">
      <alignment horizontal="left" vertical="center" wrapText="1"/>
    </xf>
    <xf numFmtId="3" fontId="50" fillId="35" borderId="15" xfId="46" applyNumberFormat="1" applyFont="1" applyFill="1" applyBorder="1" applyAlignment="1">
      <alignment vertical="center"/>
    </xf>
    <xf numFmtId="0" fontId="50" fillId="35" borderId="15" xfId="46" applyFont="1" applyFill="1" applyBorder="1" applyAlignment="1">
      <alignment horizontal="center" vertical="center"/>
    </xf>
    <xf numFmtId="0" fontId="50" fillId="0" borderId="15" xfId="46" applyFont="1" applyBorder="1" applyAlignment="1">
      <alignment horizontal="center" vertical="center"/>
    </xf>
    <xf numFmtId="0" fontId="50" fillId="0" borderId="15" xfId="45" applyFont="1" applyBorder="1" applyAlignment="1">
      <alignment horizontal="center" vertical="center" wrapText="1"/>
    </xf>
    <xf numFmtId="0" fontId="50" fillId="0" borderId="15" xfId="45" applyFont="1" applyBorder="1" applyAlignment="1">
      <alignment horizontal="left" vertical="center" wrapText="1"/>
    </xf>
    <xf numFmtId="3" fontId="50" fillId="42" borderId="15" xfId="46" applyNumberFormat="1" applyFont="1" applyFill="1" applyBorder="1" applyAlignment="1">
      <alignment vertical="center"/>
    </xf>
    <xf numFmtId="3" fontId="50" fillId="42" borderId="15" xfId="46" applyNumberFormat="1" applyFont="1" applyFill="1" applyBorder="1" applyAlignment="1">
      <alignment horizontal="right" vertical="center"/>
    </xf>
    <xf numFmtId="3" fontId="50" fillId="35" borderId="15" xfId="44" applyNumberFormat="1" applyFont="1" applyFill="1" applyBorder="1" applyAlignment="1">
      <alignment horizontal="right" vertical="center"/>
    </xf>
    <xf numFmtId="0" fontId="52" fillId="35" borderId="15" xfId="44" quotePrefix="1" applyFont="1" applyFill="1" applyBorder="1" applyAlignment="1">
      <alignment horizontal="center" vertical="center"/>
    </xf>
    <xf numFmtId="0" fontId="52" fillId="35" borderId="15" xfId="44" quotePrefix="1" applyFont="1" applyFill="1" applyBorder="1" applyAlignment="1">
      <alignment horizontal="left" vertical="center"/>
    </xf>
    <xf numFmtId="0" fontId="52" fillId="35" borderId="15" xfId="44" quotePrefix="1" applyFont="1" applyFill="1" applyBorder="1" applyAlignment="1">
      <alignment horizontal="right" vertical="center"/>
    </xf>
    <xf numFmtId="0" fontId="52" fillId="35" borderId="15" xfId="44" quotePrefix="1" applyFont="1" applyFill="1" applyBorder="1" applyAlignment="1">
      <alignment horizontal="left" vertical="center" wrapText="1"/>
    </xf>
    <xf numFmtId="3" fontId="52" fillId="35" borderId="15" xfId="44" quotePrefix="1" applyNumberFormat="1" applyFont="1" applyFill="1" applyBorder="1" applyAlignment="1">
      <alignment horizontal="right" vertical="center" wrapText="1"/>
    </xf>
    <xf numFmtId="0" fontId="49" fillId="36" borderId="15" xfId="46" applyFont="1" applyFill="1" applyBorder="1" applyAlignment="1">
      <alignment horizontal="center" vertical="center"/>
    </xf>
    <xf numFmtId="0" fontId="49" fillId="36" borderId="15" xfId="46" applyFont="1" applyFill="1" applyBorder="1" applyAlignment="1">
      <alignment horizontal="left" vertical="center"/>
    </xf>
    <xf numFmtId="0" fontId="47" fillId="36" borderId="15" xfId="46" applyFont="1" applyFill="1" applyBorder="1"/>
    <xf numFmtId="0" fontId="49" fillId="36" borderId="15" xfId="46" applyFont="1" applyFill="1" applyBorder="1" applyAlignment="1">
      <alignment vertical="center" wrapText="1"/>
    </xf>
    <xf numFmtId="3" fontId="49" fillId="36" borderId="15" xfId="46" applyNumberFormat="1" applyFont="1" applyFill="1" applyBorder="1" applyAlignment="1">
      <alignment vertical="center" wrapText="1"/>
    </xf>
    <xf numFmtId="0" fontId="49" fillId="35" borderId="15" xfId="46" applyFont="1" applyFill="1" applyBorder="1" applyAlignment="1">
      <alignment horizontal="center" vertical="center" wrapText="1"/>
    </xf>
    <xf numFmtId="0" fontId="47" fillId="35" borderId="15" xfId="46" applyFont="1" applyFill="1" applyBorder="1"/>
    <xf numFmtId="0" fontId="49" fillId="35" borderId="15" xfId="46" applyFont="1" applyFill="1" applyBorder="1" applyAlignment="1">
      <alignment vertical="center" wrapText="1"/>
    </xf>
    <xf numFmtId="3" fontId="49" fillId="35" borderId="15" xfId="46" applyNumberFormat="1" applyFont="1" applyFill="1" applyBorder="1" applyAlignment="1">
      <alignment vertical="center" wrapText="1"/>
    </xf>
    <xf numFmtId="0" fontId="50" fillId="35" borderId="15" xfId="46" applyFont="1" applyFill="1" applyBorder="1" applyAlignment="1">
      <alignment horizontal="center" vertical="center" wrapText="1"/>
    </xf>
    <xf numFmtId="0" fontId="48" fillId="35" borderId="15" xfId="46" applyFont="1" applyFill="1" applyBorder="1"/>
    <xf numFmtId="3" fontId="50" fillId="35" borderId="15" xfId="46" applyNumberFormat="1" applyFont="1" applyFill="1" applyBorder="1" applyAlignment="1">
      <alignment vertical="center" wrapText="1"/>
    </xf>
    <xf numFmtId="3" fontId="50" fillId="35" borderId="15" xfId="46" applyNumberFormat="1" applyFont="1" applyFill="1" applyBorder="1" applyAlignment="1">
      <alignment horizontal="right" vertical="center"/>
    </xf>
    <xf numFmtId="0" fontId="53" fillId="0" borderId="0" xfId="0" applyFont="1"/>
    <xf numFmtId="0" fontId="46" fillId="40" borderId="11" xfId="0" applyFont="1" applyFill="1" applyBorder="1" applyAlignment="1">
      <alignment horizontal="center" vertical="center" wrapText="1"/>
    </xf>
    <xf numFmtId="0" fontId="45" fillId="0" borderId="65" xfId="0" applyFont="1" applyBorder="1"/>
    <xf numFmtId="0" fontId="46" fillId="40" borderId="64" xfId="0" applyFont="1" applyFill="1" applyBorder="1" applyAlignment="1">
      <alignment horizontal="center" vertical="center" wrapText="1"/>
    </xf>
    <xf numFmtId="0" fontId="46" fillId="40" borderId="12" xfId="0" applyFont="1" applyFill="1" applyBorder="1" applyAlignment="1">
      <alignment horizontal="center" vertical="center" wrapText="1"/>
    </xf>
    <xf numFmtId="4" fontId="46" fillId="38" borderId="11" xfId="0" applyNumberFormat="1" applyFont="1" applyFill="1" applyBorder="1" applyAlignment="1">
      <alignment horizontal="center" vertical="center"/>
    </xf>
    <xf numFmtId="2" fontId="46" fillId="38" borderId="11" xfId="0" applyNumberFormat="1" applyFont="1" applyFill="1" applyBorder="1" applyAlignment="1">
      <alignment horizontal="right" vertical="center"/>
    </xf>
    <xf numFmtId="4" fontId="46" fillId="41" borderId="11" xfId="0" applyNumberFormat="1" applyFont="1" applyFill="1" applyBorder="1" applyAlignment="1">
      <alignment horizontal="center"/>
    </xf>
    <xf numFmtId="2" fontId="46" fillId="41" borderId="11" xfId="0" applyNumberFormat="1" applyFont="1" applyFill="1" applyBorder="1" applyAlignment="1">
      <alignment horizontal="right" vertical="center"/>
    </xf>
    <xf numFmtId="4" fontId="46" fillId="37" borderId="11" xfId="0" applyNumberFormat="1" applyFont="1" applyFill="1" applyBorder="1" applyAlignment="1">
      <alignment horizontal="center"/>
    </xf>
    <xf numFmtId="2" fontId="46" fillId="37" borderId="11" xfId="0" applyNumberFormat="1" applyFont="1" applyFill="1" applyBorder="1" applyAlignment="1">
      <alignment horizontal="right" vertical="center"/>
    </xf>
    <xf numFmtId="4" fontId="46" fillId="39" borderId="11" xfId="0" applyNumberFormat="1" applyFont="1" applyFill="1" applyBorder="1" applyAlignment="1">
      <alignment horizontal="center"/>
    </xf>
    <xf numFmtId="2" fontId="46" fillId="39" borderId="11" xfId="0" applyNumberFormat="1" applyFont="1" applyFill="1" applyBorder="1" applyAlignment="1">
      <alignment horizontal="right" vertical="center"/>
    </xf>
    <xf numFmtId="0" fontId="46" fillId="35" borderId="39" xfId="0" applyFont="1" applyFill="1" applyBorder="1"/>
    <xf numFmtId="0" fontId="46" fillId="35" borderId="11" xfId="0" applyFont="1" applyFill="1" applyBorder="1"/>
    <xf numFmtId="4" fontId="46" fillId="35" borderId="11" xfId="0" applyNumberFormat="1" applyFont="1" applyFill="1" applyBorder="1" applyAlignment="1">
      <alignment horizontal="center"/>
    </xf>
    <xf numFmtId="4" fontId="46" fillId="47" borderId="11" xfId="0" applyNumberFormat="1" applyFont="1" applyFill="1" applyBorder="1" applyAlignment="1">
      <alignment horizontal="center"/>
    </xf>
    <xf numFmtId="2" fontId="46" fillId="35" borderId="11" xfId="0" applyNumberFormat="1" applyFont="1" applyFill="1" applyBorder="1" applyAlignment="1">
      <alignment horizontal="right" vertical="center"/>
    </xf>
    <xf numFmtId="0" fontId="45" fillId="35" borderId="39" xfId="0" applyFont="1" applyFill="1" applyBorder="1"/>
    <xf numFmtId="0" fontId="45" fillId="35" borderId="12" xfId="0" applyFont="1" applyFill="1" applyBorder="1"/>
    <xf numFmtId="4" fontId="45" fillId="35" borderId="11" xfId="0" applyNumberFormat="1" applyFont="1" applyFill="1" applyBorder="1" applyAlignment="1">
      <alignment horizontal="center"/>
    </xf>
    <xf numFmtId="4" fontId="45" fillId="47" borderId="11" xfId="0" applyNumberFormat="1" applyFont="1" applyFill="1" applyBorder="1" applyAlignment="1">
      <alignment horizontal="center"/>
    </xf>
    <xf numFmtId="0" fontId="46" fillId="35" borderId="12" xfId="0" applyFont="1" applyFill="1" applyBorder="1"/>
    <xf numFmtId="0" fontId="46" fillId="0" borderId="39" xfId="0" applyFont="1" applyBorder="1"/>
    <xf numFmtId="4" fontId="46" fillId="0" borderId="11" xfId="0" applyNumberFormat="1" applyFont="1" applyBorder="1" applyAlignment="1">
      <alignment horizontal="center"/>
    </xf>
    <xf numFmtId="0" fontId="45" fillId="0" borderId="39" xfId="0" applyFont="1" applyBorder="1"/>
    <xf numFmtId="4" fontId="45" fillId="0" borderId="11" xfId="0" applyNumberFormat="1" applyFont="1" applyBorder="1" applyAlignment="1">
      <alignment horizontal="center"/>
    </xf>
    <xf numFmtId="0" fontId="45" fillId="35" borderId="11" xfId="0" applyFont="1" applyFill="1" applyBorder="1"/>
    <xf numFmtId="0" fontId="46" fillId="47" borderId="11" xfId="0" applyFont="1" applyFill="1" applyBorder="1" applyAlignment="1">
      <alignment horizontal="center"/>
    </xf>
    <xf numFmtId="0" fontId="46" fillId="48" borderId="64" xfId="0" applyFont="1" applyFill="1" applyBorder="1"/>
    <xf numFmtId="0" fontId="46" fillId="48" borderId="12" xfId="0" applyFont="1" applyFill="1" applyBorder="1"/>
    <xf numFmtId="4" fontId="46" fillId="48" borderId="11" xfId="0" applyNumberFormat="1" applyFont="1" applyFill="1" applyBorder="1" applyAlignment="1">
      <alignment horizontal="center"/>
    </xf>
    <xf numFmtId="2" fontId="46" fillId="48" borderId="11" xfId="0" applyNumberFormat="1" applyFont="1" applyFill="1" applyBorder="1" applyAlignment="1">
      <alignment horizontal="right" vertical="center"/>
    </xf>
    <xf numFmtId="0" fontId="45" fillId="0" borderId="39" xfId="0" applyFont="1" applyBorder="1" applyAlignment="1">
      <alignment horizontal="right" vertical="center"/>
    </xf>
    <xf numFmtId="0" fontId="45" fillId="0" borderId="11" xfId="0" applyFont="1" applyBorder="1" applyAlignment="1">
      <alignment horizontal="left" vertical="center"/>
    </xf>
    <xf numFmtId="0" fontId="45" fillId="0" borderId="29" xfId="0" applyFont="1" applyBorder="1"/>
    <xf numFmtId="0" fontId="45" fillId="0" borderId="30" xfId="0" applyFont="1" applyBorder="1"/>
    <xf numFmtId="4" fontId="45" fillId="35" borderId="30" xfId="0" applyNumberFormat="1" applyFont="1" applyFill="1" applyBorder="1" applyAlignment="1">
      <alignment horizontal="center"/>
    </xf>
    <xf numFmtId="4" fontId="45" fillId="47" borderId="30" xfId="0" applyNumberFormat="1" applyFont="1" applyFill="1" applyBorder="1" applyAlignment="1">
      <alignment horizontal="center"/>
    </xf>
    <xf numFmtId="2" fontId="46" fillId="35" borderId="30" xfId="0" applyNumberFormat="1" applyFont="1" applyFill="1" applyBorder="1" applyAlignment="1">
      <alignment horizontal="right" vertical="center"/>
    </xf>
    <xf numFmtId="0" fontId="45" fillId="0" borderId="48" xfId="0" applyFont="1" applyBorder="1"/>
    <xf numFmtId="0" fontId="54" fillId="0" borderId="0" xfId="0" applyFont="1"/>
    <xf numFmtId="2" fontId="45" fillId="0" borderId="11" xfId="0" applyNumberFormat="1" applyFont="1" applyBorder="1"/>
    <xf numFmtId="4" fontId="50" fillId="47" borderId="15" xfId="43" applyNumberFormat="1" applyFont="1" applyFill="1" applyBorder="1" applyAlignment="1">
      <alignment horizontal="center" vertical="center"/>
    </xf>
    <xf numFmtId="4" fontId="0" fillId="0" borderId="11" xfId="0" applyNumberFormat="1" applyBorder="1"/>
    <xf numFmtId="0" fontId="32" fillId="0" borderId="11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32" fillId="0" borderId="12" xfId="0" applyFont="1" applyBorder="1"/>
    <xf numFmtId="0" fontId="32" fillId="0" borderId="13" xfId="0" applyFont="1" applyBorder="1"/>
    <xf numFmtId="0" fontId="32" fillId="0" borderId="16" xfId="0" applyFont="1" applyBorder="1"/>
    <xf numFmtId="4" fontId="32" fillId="0" borderId="14" xfId="0" applyNumberFormat="1" applyFont="1" applyBorder="1" applyAlignment="1">
      <alignment horizontal="left"/>
    </xf>
    <xf numFmtId="4" fontId="32" fillId="0" borderId="13" xfId="0" applyNumberFormat="1" applyFont="1" applyBorder="1" applyAlignment="1">
      <alignment horizontal="left"/>
    </xf>
    <xf numFmtId="0" fontId="26" fillId="0" borderId="11" xfId="0" applyFont="1" applyBorder="1" applyAlignment="1">
      <alignment horizontal="left" vertical="center"/>
    </xf>
    <xf numFmtId="0" fontId="28" fillId="0" borderId="11" xfId="0" applyFont="1" applyBorder="1" applyAlignment="1">
      <alignment vertical="center"/>
    </xf>
    <xf numFmtId="0" fontId="46" fillId="39" borderId="64" xfId="0" applyFont="1" applyFill="1" applyBorder="1"/>
    <xf numFmtId="0" fontId="46" fillId="39" borderId="12" xfId="0" applyFont="1" applyFill="1" applyBorder="1"/>
    <xf numFmtId="0" fontId="21" fillId="48" borderId="22" xfId="0" applyFont="1" applyFill="1" applyBorder="1" applyAlignment="1">
      <alignment horizontal="center" vertical="center" wrapText="1"/>
    </xf>
    <xf numFmtId="0" fontId="21" fillId="48" borderId="20" xfId="0" applyFont="1" applyFill="1" applyBorder="1" applyAlignment="1">
      <alignment horizontal="center" vertical="center" wrapText="1"/>
    </xf>
    <xf numFmtId="0" fontId="21" fillId="48" borderId="21" xfId="0" applyFont="1" applyFill="1" applyBorder="1" applyAlignment="1">
      <alignment horizontal="center" vertical="center" wrapText="1"/>
    </xf>
    <xf numFmtId="0" fontId="21" fillId="48" borderId="19" xfId="0" applyFont="1" applyFill="1" applyBorder="1" applyAlignment="1">
      <alignment horizontal="center" vertical="center" wrapText="1"/>
    </xf>
    <xf numFmtId="0" fontId="28" fillId="0" borderId="13" xfId="0" applyFont="1" applyBorder="1"/>
    <xf numFmtId="0" fontId="28" fillId="0" borderId="12" xfId="0" applyFont="1" applyBorder="1" applyAlignment="1">
      <alignment horizontal="left"/>
    </xf>
    <xf numFmtId="0" fontId="28" fillId="0" borderId="34" xfId="0" applyFont="1" applyBorder="1" applyAlignment="1">
      <alignment horizontal="left"/>
    </xf>
    <xf numFmtId="0" fontId="28" fillId="0" borderId="16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14" xfId="0" applyFont="1" applyBorder="1" applyAlignment="1">
      <alignment horizontal="left"/>
    </xf>
    <xf numFmtId="2" fontId="46" fillId="45" borderId="11" xfId="0" applyNumberFormat="1" applyFont="1" applyFill="1" applyBorder="1" applyAlignment="1">
      <alignment horizontal="right"/>
    </xf>
    <xf numFmtId="2" fontId="46" fillId="0" borderId="11" xfId="0" applyNumberFormat="1" applyFont="1" applyBorder="1"/>
    <xf numFmtId="4" fontId="49" fillId="35" borderId="15" xfId="42" applyNumberFormat="1" applyFont="1" applyFill="1" applyBorder="1" applyAlignment="1">
      <alignment horizontal="right" vertical="center"/>
    </xf>
    <xf numFmtId="4" fontId="46" fillId="36" borderId="11" xfId="0" applyNumberFormat="1" applyFont="1" applyFill="1" applyBorder="1" applyAlignment="1">
      <alignment horizontal="right"/>
    </xf>
    <xf numFmtId="0" fontId="35" fillId="0" borderId="11" xfId="0" applyFont="1" applyBorder="1" applyAlignment="1">
      <alignment horizontal="left"/>
    </xf>
    <xf numFmtId="0" fontId="32" fillId="34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wrapText="1"/>
    </xf>
    <xf numFmtId="0" fontId="44" fillId="36" borderId="0" xfId="0" applyFont="1" applyFill="1" applyAlignment="1">
      <alignment horizontal="center" wrapText="1"/>
    </xf>
    <xf numFmtId="0" fontId="26" fillId="44" borderId="11" xfId="0" applyFont="1" applyFill="1" applyBorder="1" applyAlignment="1">
      <alignment horizontal="left" wrapText="1"/>
    </xf>
    <xf numFmtId="0" fontId="32" fillId="0" borderId="11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28" fillId="0" borderId="11" xfId="0" applyFont="1" applyBorder="1" applyAlignment="1">
      <alignment horizontal="left"/>
    </xf>
    <xf numFmtId="0" fontId="28" fillId="44" borderId="11" xfId="0" applyFont="1" applyFill="1" applyBorder="1" applyAlignment="1">
      <alignment horizontal="center"/>
    </xf>
    <xf numFmtId="0" fontId="27" fillId="48" borderId="53" xfId="0" applyFont="1" applyFill="1" applyBorder="1" applyAlignment="1">
      <alignment horizontal="center"/>
    </xf>
    <xf numFmtId="0" fontId="27" fillId="48" borderId="54" xfId="0" applyFont="1" applyFill="1" applyBorder="1" applyAlignment="1">
      <alignment horizontal="center"/>
    </xf>
    <xf numFmtId="0" fontId="27" fillId="48" borderId="32" xfId="0" applyFont="1" applyFill="1" applyBorder="1" applyAlignment="1">
      <alignment horizontal="center"/>
    </xf>
    <xf numFmtId="0" fontId="26" fillId="44" borderId="11" xfId="0" applyFont="1" applyFill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6" fillId="48" borderId="52" xfId="0" applyFont="1" applyFill="1" applyBorder="1" applyAlignment="1">
      <alignment horizontal="center" vertical="center" wrapText="1"/>
    </xf>
    <xf numFmtId="0" fontId="26" fillId="48" borderId="50" xfId="0" applyFont="1" applyFill="1" applyBorder="1" applyAlignment="1">
      <alignment horizontal="center" vertical="center" wrapText="1"/>
    </xf>
    <xf numFmtId="0" fontId="26" fillId="48" borderId="51" xfId="0" applyFont="1" applyFill="1" applyBorder="1" applyAlignment="1">
      <alignment horizontal="center" vertical="center" wrapText="1"/>
    </xf>
    <xf numFmtId="0" fontId="31" fillId="35" borderId="34" xfId="0" applyFont="1" applyFill="1" applyBorder="1" applyAlignment="1">
      <alignment horizontal="left"/>
    </xf>
    <xf numFmtId="0" fontId="30" fillId="0" borderId="11" xfId="0" applyFont="1" applyBorder="1" applyAlignment="1">
      <alignment horizontal="left"/>
    </xf>
    <xf numFmtId="0" fontId="31" fillId="44" borderId="11" xfId="0" applyFont="1" applyFill="1" applyBorder="1"/>
    <xf numFmtId="4" fontId="32" fillId="0" borderId="34" xfId="0" applyNumberFormat="1" applyFont="1" applyBorder="1" applyAlignment="1">
      <alignment horizontal="left"/>
    </xf>
    <xf numFmtId="0" fontId="31" fillId="44" borderId="11" xfId="0" applyFont="1" applyFill="1" applyBorder="1" applyAlignment="1">
      <alignment horizontal="left"/>
    </xf>
    <xf numFmtId="0" fontId="23" fillId="35" borderId="11" xfId="0" applyFont="1" applyFill="1" applyBorder="1" applyAlignment="1">
      <alignment horizontal="left"/>
    </xf>
    <xf numFmtId="0" fontId="23" fillId="35" borderId="13" xfId="0" applyFont="1" applyFill="1" applyBorder="1" applyAlignment="1">
      <alignment horizontal="left"/>
    </xf>
    <xf numFmtId="0" fontId="2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6" fillId="0" borderId="11" xfId="0" applyFont="1" applyBorder="1" applyAlignment="1">
      <alignment horizontal="left" wrapText="1"/>
    </xf>
    <xf numFmtId="0" fontId="26" fillId="44" borderId="39" xfId="0" applyFont="1" applyFill="1" applyBorder="1" applyAlignment="1">
      <alignment horizontal="right" vertical="center"/>
    </xf>
    <xf numFmtId="0" fontId="26" fillId="48" borderId="49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27" fillId="43" borderId="16" xfId="0" applyFont="1" applyFill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30" fillId="45" borderId="11" xfId="0" applyFont="1" applyFill="1" applyBorder="1" applyAlignment="1">
      <alignment horizontal="left"/>
    </xf>
    <xf numFmtId="0" fontId="30" fillId="43" borderId="11" xfId="0" applyFont="1" applyFill="1" applyBorder="1" applyAlignment="1">
      <alignment horizontal="left"/>
    </xf>
    <xf numFmtId="0" fontId="25" fillId="0" borderId="34" xfId="0" applyFont="1" applyBorder="1" applyAlignment="1">
      <alignment horizontal="left"/>
    </xf>
    <xf numFmtId="0" fontId="32" fillId="0" borderId="16" xfId="0" applyFont="1" applyBorder="1" applyAlignment="1">
      <alignment horizontal="left"/>
    </xf>
    <xf numFmtId="4" fontId="26" fillId="44" borderId="11" xfId="0" applyNumberFormat="1" applyFont="1" applyFill="1" applyBorder="1" applyAlignment="1">
      <alignment horizontal="right" vertical="center"/>
    </xf>
    <xf numFmtId="4" fontId="26" fillId="44" borderId="40" xfId="0" applyNumberFormat="1" applyFont="1" applyFill="1" applyBorder="1" applyAlignment="1">
      <alignment horizontal="right" vertical="center"/>
    </xf>
    <xf numFmtId="0" fontId="31" fillId="0" borderId="13" xfId="0" applyFont="1" applyBorder="1" applyAlignment="1">
      <alignment horizontal="left"/>
    </xf>
    <xf numFmtId="0" fontId="31" fillId="0" borderId="14" xfId="0" applyFont="1" applyBorder="1" applyAlignment="1">
      <alignment horizontal="left"/>
    </xf>
    <xf numFmtId="0" fontId="31" fillId="0" borderId="12" xfId="0" applyFont="1" applyBorder="1" applyAlignment="1">
      <alignment horizontal="left"/>
    </xf>
    <xf numFmtId="0" fontId="30" fillId="43" borderId="11" xfId="0" applyFont="1" applyFill="1" applyBorder="1"/>
    <xf numFmtId="0" fontId="24" fillId="49" borderId="0" xfId="0" applyFont="1" applyFill="1" applyAlignment="1">
      <alignment horizontal="center" vertical="center" wrapText="1"/>
    </xf>
    <xf numFmtId="0" fontId="36" fillId="35" borderId="0" xfId="42" applyFont="1" applyFill="1" applyAlignment="1">
      <alignment horizontal="center" vertical="center" wrapText="1"/>
    </xf>
    <xf numFmtId="0" fontId="37" fillId="35" borderId="0" xfId="42" applyFont="1" applyFill="1" applyAlignment="1">
      <alignment vertical="center" wrapText="1"/>
    </xf>
    <xf numFmtId="0" fontId="49" fillId="35" borderId="0" xfId="42" applyFont="1" applyFill="1" applyAlignment="1">
      <alignment horizontal="center" vertical="center" wrapText="1"/>
    </xf>
    <xf numFmtId="0" fontId="50" fillId="35" borderId="0" xfId="42" applyFont="1" applyFill="1" applyAlignment="1">
      <alignment wrapText="1"/>
    </xf>
    <xf numFmtId="0" fontId="50" fillId="35" borderId="0" xfId="42" applyFont="1" applyFill="1" applyAlignment="1">
      <alignment vertical="center" wrapText="1"/>
    </xf>
    <xf numFmtId="0" fontId="49" fillId="35" borderId="0" xfId="44" applyFont="1" applyFill="1" applyAlignment="1">
      <alignment horizontal="center" vertical="center" wrapText="1"/>
    </xf>
    <xf numFmtId="0" fontId="50" fillId="35" borderId="0" xfId="44" applyFont="1" applyFill="1" applyAlignment="1">
      <alignment vertical="center" wrapText="1"/>
    </xf>
    <xf numFmtId="0" fontId="50" fillId="35" borderId="0" xfId="44" applyFont="1" applyFill="1" applyAlignment="1">
      <alignment wrapText="1"/>
    </xf>
    <xf numFmtId="0" fontId="51" fillId="35" borderId="15" xfId="44" applyFont="1" applyFill="1" applyBorder="1" applyAlignment="1">
      <alignment horizontal="center" vertical="center" wrapText="1"/>
    </xf>
    <xf numFmtId="0" fontId="49" fillId="35" borderId="0" xfId="50" applyFont="1" applyFill="1" applyAlignment="1">
      <alignment horizontal="center" vertical="center" wrapText="1"/>
    </xf>
    <xf numFmtId="0" fontId="46" fillId="36" borderId="11" xfId="0" applyFont="1" applyFill="1" applyBorder="1" applyAlignment="1">
      <alignment horizontal="left" vertical="center"/>
    </xf>
    <xf numFmtId="0" fontId="46" fillId="0" borderId="0" xfId="0" applyFont="1" applyAlignment="1">
      <alignment horizontal="center"/>
    </xf>
    <xf numFmtId="0" fontId="46" fillId="40" borderId="0" xfId="0" applyFont="1" applyFill="1" applyBorder="1" applyAlignment="1">
      <alignment horizontal="center" vertical="center"/>
    </xf>
    <xf numFmtId="0" fontId="46" fillId="36" borderId="13" xfId="0" applyFont="1" applyFill="1" applyBorder="1" applyAlignment="1">
      <alignment horizontal="left" vertical="center"/>
    </xf>
    <xf numFmtId="0" fontId="46" fillId="36" borderId="12" xfId="0" applyFont="1" applyFill="1" applyBorder="1" applyAlignment="1">
      <alignment horizontal="left" vertical="center"/>
    </xf>
    <xf numFmtId="0" fontId="46" fillId="39" borderId="39" xfId="0" applyFont="1" applyFill="1" applyBorder="1" applyAlignment="1">
      <alignment horizontal="left" vertical="center"/>
    </xf>
    <xf numFmtId="0" fontId="46" fillId="39" borderId="11" xfId="0" applyFont="1" applyFill="1" applyBorder="1" applyAlignment="1">
      <alignment horizontal="left" vertical="center"/>
    </xf>
    <xf numFmtId="0" fontId="46" fillId="41" borderId="64" xfId="0" applyFont="1" applyFill="1" applyBorder="1" applyAlignment="1">
      <alignment horizontal="left"/>
    </xf>
    <xf numFmtId="0" fontId="46" fillId="41" borderId="12" xfId="0" applyFont="1" applyFill="1" applyBorder="1" applyAlignment="1">
      <alignment horizontal="left"/>
    </xf>
    <xf numFmtId="0" fontId="46" fillId="37" borderId="64" xfId="0" applyFont="1" applyFill="1" applyBorder="1" applyAlignment="1">
      <alignment horizontal="left"/>
    </xf>
    <xf numFmtId="0" fontId="46" fillId="37" borderId="12" xfId="0" applyFont="1" applyFill="1" applyBorder="1" applyAlignment="1">
      <alignment horizontal="left"/>
    </xf>
    <xf numFmtId="0" fontId="46" fillId="39" borderId="64" xfId="0" applyFont="1" applyFill="1" applyBorder="1" applyAlignment="1">
      <alignment horizontal="left" vertical="center"/>
    </xf>
    <xf numFmtId="0" fontId="46" fillId="39" borderId="12" xfId="0" applyFont="1" applyFill="1" applyBorder="1" applyAlignment="1">
      <alignment horizontal="left" vertical="center"/>
    </xf>
    <xf numFmtId="0" fontId="45" fillId="0" borderId="0" xfId="0" applyFont="1" applyAlignment="1">
      <alignment horizontal="center"/>
    </xf>
    <xf numFmtId="0" fontId="46" fillId="40" borderId="36" xfId="0" applyFont="1" applyFill="1" applyBorder="1" applyAlignment="1">
      <alignment horizontal="center" vertical="center"/>
    </xf>
    <xf numFmtId="0" fontId="46" fillId="40" borderId="37" xfId="0" applyFont="1" applyFill="1" applyBorder="1" applyAlignment="1">
      <alignment horizontal="center" vertical="center"/>
    </xf>
    <xf numFmtId="0" fontId="46" fillId="40" borderId="38" xfId="0" applyFont="1" applyFill="1" applyBorder="1" applyAlignment="1">
      <alignment horizontal="center" vertical="center"/>
    </xf>
    <xf numFmtId="0" fontId="46" fillId="40" borderId="64" xfId="0" applyFont="1" applyFill="1" applyBorder="1" applyAlignment="1">
      <alignment horizontal="center" vertical="center" wrapText="1"/>
    </xf>
    <xf numFmtId="0" fontId="46" fillId="40" borderId="12" xfId="0" applyFont="1" applyFill="1" applyBorder="1" applyAlignment="1">
      <alignment horizontal="center" vertical="center" wrapText="1"/>
    </xf>
    <xf numFmtId="0" fontId="46" fillId="38" borderId="64" xfId="0" applyFont="1" applyFill="1" applyBorder="1" applyAlignment="1">
      <alignment horizontal="center" vertical="center" wrapText="1"/>
    </xf>
    <xf numFmtId="0" fontId="46" fillId="38" borderId="12" xfId="0" applyFont="1" applyFill="1" applyBorder="1" applyAlignment="1">
      <alignment horizontal="center" vertical="center" wrapText="1"/>
    </xf>
    <xf numFmtId="0" fontId="46" fillId="37" borderId="64" xfId="0" applyFont="1" applyFill="1" applyBorder="1" applyAlignment="1">
      <alignment horizontal="left" vertical="center"/>
    </xf>
    <xf numFmtId="0" fontId="46" fillId="37" borderId="12" xfId="0" applyFont="1" applyFill="1" applyBorder="1" applyAlignment="1">
      <alignment horizontal="left" vertical="center"/>
    </xf>
    <xf numFmtId="0" fontId="46" fillId="41" borderId="64" xfId="0" applyFont="1" applyFill="1" applyBorder="1" applyAlignment="1">
      <alignment horizontal="left" vertical="center"/>
    </xf>
    <xf numFmtId="0" fontId="46" fillId="41" borderId="14" xfId="0" applyFont="1" applyFill="1" applyBorder="1" applyAlignment="1">
      <alignment horizontal="left" vertical="center"/>
    </xf>
    <xf numFmtId="0" fontId="46" fillId="37" borderId="39" xfId="0" applyFont="1" applyFill="1" applyBorder="1" applyAlignment="1">
      <alignment horizontal="left" vertical="center"/>
    </xf>
    <xf numFmtId="0" fontId="46" fillId="37" borderId="11" xfId="0" applyFont="1" applyFill="1" applyBorder="1" applyAlignment="1">
      <alignment horizontal="left" vertical="center"/>
    </xf>
    <xf numFmtId="0" fontId="46" fillId="48" borderId="39" xfId="0" applyFont="1" applyFill="1" applyBorder="1" applyAlignment="1">
      <alignment horizontal="left" vertical="center"/>
    </xf>
    <xf numFmtId="0" fontId="46" fillId="48" borderId="11" xfId="0" applyFont="1" applyFill="1" applyBorder="1" applyAlignment="1">
      <alignment horizontal="left" vertical="center"/>
    </xf>
    <xf numFmtId="4" fontId="20" fillId="35" borderId="17" xfId="0" applyNumberFormat="1" applyFont="1" applyFill="1" applyBorder="1" applyAlignment="1">
      <alignment horizontal="right" wrapText="1"/>
    </xf>
    <xf numFmtId="4" fontId="20" fillId="35" borderId="33" xfId="0" applyNumberFormat="1" applyFont="1" applyFill="1" applyBorder="1" applyAlignment="1">
      <alignment horizontal="right" wrapText="1"/>
    </xf>
  </cellXfs>
  <cellStyles count="51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40% - Naglasak1" xfId="20" builtinId="3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 2" xfId="42"/>
    <cellStyle name="Normalno 2 2" xfId="50"/>
    <cellStyle name="Normalno 2 3" xfId="47"/>
    <cellStyle name="Normalno 3" xfId="49"/>
    <cellStyle name="Normalno 3 2" xfId="48"/>
    <cellStyle name="Normalno 3 3" xfId="44"/>
    <cellStyle name="Normalno 4" xfId="43"/>
    <cellStyle name="Normalno 5" xfId="46"/>
    <cellStyle name="Obično" xfId="0" builtinId="0"/>
    <cellStyle name="Obično_List9" xfId="45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colors>
    <mruColors>
      <color rgb="FFC914DC"/>
      <color rgb="FFF719BD"/>
      <color rgb="FF80B7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F19" sqref="F19:G19"/>
    </sheetView>
  </sheetViews>
  <sheetFormatPr defaultColWidth="9.140625" defaultRowHeight="10.5"/>
  <cols>
    <col min="1" max="1" width="46.140625" style="1" customWidth="1"/>
    <col min="2" max="2" width="11.28515625" style="1" customWidth="1"/>
    <col min="3" max="3" width="14" style="1" customWidth="1"/>
    <col min="4" max="5" width="10.42578125" style="1" customWidth="1"/>
    <col min="6" max="6" width="9.7109375" style="1" customWidth="1"/>
    <col min="7" max="7" width="10" style="1" customWidth="1"/>
    <col min="8" max="16384" width="9.140625" style="1"/>
  </cols>
  <sheetData>
    <row r="1" spans="1:7" ht="18" customHeight="1">
      <c r="A1" s="373" t="s">
        <v>171</v>
      </c>
      <c r="B1" s="373"/>
      <c r="C1" s="373"/>
      <c r="D1" s="373"/>
      <c r="E1" s="373"/>
      <c r="F1" s="373"/>
      <c r="G1" s="373"/>
    </row>
    <row r="2" spans="1:7" ht="23.25" customHeight="1">
      <c r="A2" s="373"/>
      <c r="B2" s="373"/>
      <c r="C2" s="373"/>
      <c r="D2" s="373"/>
      <c r="E2" s="373"/>
      <c r="F2" s="373"/>
      <c r="G2" s="373"/>
    </row>
    <row r="3" spans="1:7" ht="11.25">
      <c r="A3" s="201"/>
      <c r="B3" s="201"/>
      <c r="C3" s="201"/>
      <c r="D3" s="201"/>
      <c r="E3" s="201"/>
      <c r="F3" s="201"/>
      <c r="G3" s="201"/>
    </row>
    <row r="4" spans="1:7" ht="18" customHeight="1">
      <c r="A4" s="374" t="s">
        <v>247</v>
      </c>
      <c r="B4" s="374"/>
      <c r="C4" s="374"/>
      <c r="D4" s="374"/>
      <c r="E4" s="374"/>
      <c r="F4" s="374"/>
      <c r="G4" s="374"/>
    </row>
    <row r="5" spans="1:7" ht="11.25">
      <c r="A5" s="201"/>
      <c r="B5" s="201"/>
      <c r="C5" s="201"/>
      <c r="D5" s="201"/>
      <c r="E5" s="201"/>
      <c r="F5" s="201"/>
      <c r="G5" s="201"/>
    </row>
    <row r="6" spans="1:7" ht="13.5" customHeight="1">
      <c r="A6" s="202" t="s">
        <v>6</v>
      </c>
      <c r="B6" s="201"/>
      <c r="C6" s="201"/>
      <c r="D6" s="201"/>
      <c r="E6" s="201"/>
      <c r="F6" s="201"/>
      <c r="G6" s="201"/>
    </row>
    <row r="7" spans="1:7" ht="9.75" hidden="1" customHeight="1">
      <c r="A7" s="201"/>
      <c r="B7" s="201"/>
      <c r="C7" s="201"/>
      <c r="D7" s="201"/>
      <c r="E7" s="201"/>
      <c r="F7" s="201"/>
      <c r="G7" s="201"/>
    </row>
    <row r="8" spans="1:7" ht="11.25" hidden="1">
      <c r="A8" s="201"/>
      <c r="B8" s="201"/>
      <c r="C8" s="201"/>
      <c r="D8" s="201"/>
      <c r="E8" s="201"/>
      <c r="F8" s="201"/>
      <c r="G8" s="201"/>
    </row>
    <row r="9" spans="1:7" ht="16.5" customHeight="1">
      <c r="A9" s="371" t="s">
        <v>248</v>
      </c>
      <c r="B9" s="371"/>
      <c r="C9" s="371"/>
      <c r="D9" s="371"/>
      <c r="E9" s="371"/>
      <c r="F9" s="371"/>
      <c r="G9" s="371"/>
    </row>
    <row r="10" spans="1:7" ht="8.25" customHeight="1">
      <c r="A10" s="201"/>
      <c r="B10" s="201"/>
      <c r="C10" s="201"/>
      <c r="D10" s="201"/>
      <c r="E10" s="201"/>
      <c r="F10" s="201"/>
      <c r="G10" s="201"/>
    </row>
    <row r="11" spans="1:7" s="2" customFormat="1" ht="12" thickBot="1">
      <c r="A11" s="202" t="s">
        <v>203</v>
      </c>
      <c r="B11" s="201"/>
      <c r="C11" s="201"/>
      <c r="D11" s="201"/>
      <c r="E11" s="201"/>
      <c r="F11" s="201"/>
      <c r="G11" s="201"/>
    </row>
    <row r="12" spans="1:7" ht="34.5" thickBot="1">
      <c r="A12" s="203" t="s">
        <v>215</v>
      </c>
      <c r="B12" s="206" t="s">
        <v>239</v>
      </c>
      <c r="C12" s="204" t="s">
        <v>249</v>
      </c>
      <c r="D12" s="205" t="s">
        <v>250</v>
      </c>
      <c r="E12" s="206" t="s">
        <v>251</v>
      </c>
      <c r="F12" s="203" t="s">
        <v>208</v>
      </c>
      <c r="G12" s="203" t="s">
        <v>208</v>
      </c>
    </row>
    <row r="13" spans="1:7" ht="12" thickBot="1">
      <c r="A13" s="207">
        <v>1</v>
      </c>
      <c r="B13" s="207">
        <v>5</v>
      </c>
      <c r="C13" s="207">
        <v>3</v>
      </c>
      <c r="D13" s="207">
        <v>4</v>
      </c>
      <c r="E13" s="207">
        <v>5</v>
      </c>
      <c r="F13" s="207" t="s">
        <v>206</v>
      </c>
      <c r="G13" s="208" t="s">
        <v>207</v>
      </c>
    </row>
    <row r="14" spans="1:7" ht="14.25" customHeight="1" thickBot="1">
      <c r="A14" s="186" t="s">
        <v>0</v>
      </c>
      <c r="B14" s="80">
        <v>600527.03</v>
      </c>
      <c r="C14" s="80">
        <v>1401011.25</v>
      </c>
      <c r="D14" s="81"/>
      <c r="E14" s="80">
        <v>663533.18999999994</v>
      </c>
      <c r="F14" s="86">
        <f>E14/B14*100</f>
        <v>110.49181083489279</v>
      </c>
      <c r="G14" s="209">
        <f>E14/C14*100</f>
        <v>47.361017978977685</v>
      </c>
    </row>
    <row r="15" spans="1:7" ht="16.5" customHeight="1" thickBot="1">
      <c r="A15" s="90" t="s">
        <v>4</v>
      </c>
      <c r="B15" s="77">
        <f>SUM(B14:B14)</f>
        <v>600527.03</v>
      </c>
      <c r="C15" s="77">
        <f>SUM(C14:C14)</f>
        <v>1401011.25</v>
      </c>
      <c r="D15" s="77"/>
      <c r="E15" s="77">
        <f>SUM(E14:E14)</f>
        <v>663533.18999999994</v>
      </c>
      <c r="F15" s="89">
        <f>E15/B15*100</f>
        <v>110.49181083489279</v>
      </c>
      <c r="G15" s="89">
        <f>E15/C15*100</f>
        <v>47.361017978977685</v>
      </c>
    </row>
    <row r="16" spans="1:7" ht="13.5" customHeight="1">
      <c r="A16" s="187" t="s">
        <v>1</v>
      </c>
      <c r="B16" s="37">
        <v>682937.08</v>
      </c>
      <c r="C16" s="37">
        <v>1297256.5</v>
      </c>
      <c r="D16" s="76"/>
      <c r="E16" s="37">
        <v>629881.19999999995</v>
      </c>
      <c r="F16" s="87">
        <f>E16/B16*100</f>
        <v>92.231219895103649</v>
      </c>
      <c r="G16" s="210">
        <f>E16/C16*100</f>
        <v>48.554869449488201</v>
      </c>
    </row>
    <row r="17" spans="1:7" ht="15.75" customHeight="1" thickBot="1">
      <c r="A17" s="188" t="s">
        <v>2</v>
      </c>
      <c r="B17" s="82">
        <v>5065.87</v>
      </c>
      <c r="C17" s="82">
        <v>12699.99</v>
      </c>
      <c r="D17" s="83"/>
      <c r="E17" s="82">
        <v>10266.549999999999</v>
      </c>
      <c r="F17" s="88">
        <f>E17/B17*100</f>
        <v>202.66114211379289</v>
      </c>
      <c r="G17" s="211">
        <f>E17/C17*100</f>
        <v>80.839040030740179</v>
      </c>
    </row>
    <row r="18" spans="1:7" ht="15.75" customHeight="1" thickBot="1">
      <c r="A18" s="90" t="s">
        <v>5</v>
      </c>
      <c r="B18" s="77">
        <f>SUM(B16:B17)</f>
        <v>688002.95</v>
      </c>
      <c r="C18" s="77">
        <f>SUM(C16:C17)</f>
        <v>1309956.49</v>
      </c>
      <c r="D18" s="77"/>
      <c r="E18" s="77">
        <f>SUM(E16:E17)</f>
        <v>640147.75</v>
      </c>
      <c r="F18" s="89">
        <f>E18/B18*100</f>
        <v>93.044332150029305</v>
      </c>
      <c r="G18" s="212">
        <f>E18/C18*100</f>
        <v>48.86786354255171</v>
      </c>
    </row>
    <row r="19" spans="1:7" ht="15" customHeight="1" thickBot="1">
      <c r="A19" s="99" t="s">
        <v>3</v>
      </c>
      <c r="B19" s="92">
        <f>B15-B18</f>
        <v>-87475.919999999925</v>
      </c>
      <c r="C19" s="92">
        <f>C15-C18</f>
        <v>91054.760000000009</v>
      </c>
      <c r="D19" s="93"/>
      <c r="E19" s="92">
        <f>E15-E18</f>
        <v>23385.439999999944</v>
      </c>
      <c r="F19" s="453">
        <f>E19/B19*100</f>
        <v>-26.733574222483131</v>
      </c>
      <c r="G19" s="454">
        <f>E19/C19*100</f>
        <v>25.682830859144477</v>
      </c>
    </row>
    <row r="20" spans="1:7" ht="12.75" customHeight="1">
      <c r="A20" s="213"/>
      <c r="B20" s="201"/>
      <c r="C20" s="201"/>
      <c r="D20" s="201"/>
      <c r="E20" s="201"/>
      <c r="F20" s="201"/>
      <c r="G20" s="201"/>
    </row>
    <row r="21" spans="1:7" ht="12" thickBot="1">
      <c r="A21" s="213" t="s">
        <v>204</v>
      </c>
      <c r="B21" s="201"/>
      <c r="C21" s="201"/>
      <c r="D21" s="201"/>
      <c r="E21" s="201"/>
      <c r="F21" s="201"/>
      <c r="G21" s="201"/>
    </row>
    <row r="22" spans="1:7" ht="34.5" thickBot="1">
      <c r="A22" s="214" t="s">
        <v>215</v>
      </c>
      <c r="B22" s="206" t="s">
        <v>239</v>
      </c>
      <c r="C22" s="204" t="s">
        <v>249</v>
      </c>
      <c r="D22" s="205" t="s">
        <v>250</v>
      </c>
      <c r="E22" s="206" t="s">
        <v>251</v>
      </c>
      <c r="F22" s="203" t="s">
        <v>208</v>
      </c>
      <c r="G22" s="203" t="s">
        <v>208</v>
      </c>
    </row>
    <row r="23" spans="1:7" ht="14.25" customHeight="1" thickBot="1">
      <c r="A23" s="205">
        <v>1</v>
      </c>
      <c r="B23" s="205">
        <v>2</v>
      </c>
      <c r="C23" s="205">
        <v>3</v>
      </c>
      <c r="D23" s="205">
        <v>4</v>
      </c>
      <c r="E23" s="205">
        <v>5</v>
      </c>
      <c r="F23" s="205" t="s">
        <v>206</v>
      </c>
      <c r="G23" s="205" t="s">
        <v>207</v>
      </c>
    </row>
    <row r="24" spans="1:7" ht="14.25" customHeight="1">
      <c r="A24" s="78" t="s">
        <v>210</v>
      </c>
      <c r="B24" s="114">
        <v>0</v>
      </c>
      <c r="C24" s="114">
        <v>0</v>
      </c>
      <c r="D24" s="115"/>
      <c r="E24" s="114">
        <v>0</v>
      </c>
      <c r="F24" s="124" t="e">
        <f>E24/B24*100</f>
        <v>#DIV/0!</v>
      </c>
      <c r="G24" s="125" t="e">
        <f>E24/C24*100</f>
        <v>#DIV/0!</v>
      </c>
    </row>
    <row r="25" spans="1:7" ht="14.25" customHeight="1">
      <c r="A25" s="79" t="s">
        <v>211</v>
      </c>
      <c r="B25" s="116">
        <v>0</v>
      </c>
      <c r="C25" s="116">
        <v>0</v>
      </c>
      <c r="D25" s="117"/>
      <c r="E25" s="116">
        <v>0</v>
      </c>
      <c r="F25" s="126" t="e">
        <f t="shared" ref="F25:F28" si="0">E25/B25*100</f>
        <v>#DIV/0!</v>
      </c>
      <c r="G25" s="127" t="e">
        <f t="shared" ref="G25:G27" si="1">E25/C25*100</f>
        <v>#DIV/0!</v>
      </c>
    </row>
    <row r="26" spans="1:7" ht="16.5" customHeight="1" thickBot="1">
      <c r="A26" s="91" t="s">
        <v>209</v>
      </c>
      <c r="B26" s="118">
        <f>B24-B25</f>
        <v>0</v>
      </c>
      <c r="C26" s="118">
        <f t="shared" ref="C26:E26" si="2">C24-C25</f>
        <v>0</v>
      </c>
      <c r="D26" s="119"/>
      <c r="E26" s="118">
        <f t="shared" si="2"/>
        <v>0</v>
      </c>
      <c r="F26" s="122" t="e">
        <f t="shared" si="0"/>
        <v>#DIV/0!</v>
      </c>
      <c r="G26" s="123" t="e">
        <f t="shared" si="1"/>
        <v>#DIV/0!</v>
      </c>
    </row>
    <row r="27" spans="1:7" ht="16.5" customHeight="1" thickBot="1">
      <c r="A27" s="180" t="s">
        <v>212</v>
      </c>
      <c r="B27" s="128">
        <v>-4773.57</v>
      </c>
      <c r="C27" s="120">
        <v>-91054.76</v>
      </c>
      <c r="D27" s="121"/>
      <c r="E27" s="128">
        <v>-91054.76</v>
      </c>
      <c r="F27" s="129">
        <f t="shared" si="0"/>
        <v>1907.4772130711394</v>
      </c>
      <c r="G27" s="129">
        <f t="shared" si="1"/>
        <v>100</v>
      </c>
    </row>
    <row r="28" spans="1:7" ht="18" customHeight="1" thickBot="1">
      <c r="A28" s="180" t="s">
        <v>213</v>
      </c>
      <c r="B28" s="64">
        <f>B19+B27</f>
        <v>-92249.489999999932</v>
      </c>
      <c r="C28" s="64">
        <f>C19+C27</f>
        <v>0</v>
      </c>
      <c r="D28" s="85"/>
      <c r="E28" s="84">
        <f>E19+E27</f>
        <v>-67669.320000000051</v>
      </c>
      <c r="F28" s="129">
        <f t="shared" si="0"/>
        <v>73.354681960843465</v>
      </c>
      <c r="G28" s="129"/>
    </row>
    <row r="29" spans="1:7" ht="29.25" customHeight="1">
      <c r="A29" s="372" t="s">
        <v>252</v>
      </c>
      <c r="B29" s="372"/>
      <c r="C29" s="372"/>
      <c r="D29" s="372"/>
      <c r="E29" s="372"/>
      <c r="F29" s="372"/>
      <c r="G29" s="372"/>
    </row>
    <row r="30" spans="1:7" ht="10.5" customHeight="1">
      <c r="A30" s="372"/>
      <c r="B30" s="372"/>
      <c r="C30" s="372"/>
      <c r="D30" s="372"/>
      <c r="E30" s="372"/>
      <c r="F30" s="372"/>
      <c r="G30" s="372"/>
    </row>
    <row r="31" spans="1:7" ht="12.75" customHeight="1">
      <c r="A31" s="372" t="s">
        <v>133</v>
      </c>
      <c r="B31" s="372"/>
      <c r="C31" s="372"/>
      <c r="D31" s="372"/>
      <c r="E31" s="372"/>
      <c r="F31" s="372"/>
      <c r="G31" s="372"/>
    </row>
  </sheetData>
  <mergeCells count="6">
    <mergeCell ref="A9:G9"/>
    <mergeCell ref="A29:G29"/>
    <mergeCell ref="A30:G30"/>
    <mergeCell ref="A31:G31"/>
    <mergeCell ref="A1:G2"/>
    <mergeCell ref="A4:G4"/>
  </mergeCells>
  <pageMargins left="0.2" right="0.2" top="0.46" bottom="0.31" header="0.21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8"/>
  <sheetViews>
    <sheetView workbookViewId="0">
      <selection activeCell="E17" sqref="E17"/>
    </sheetView>
  </sheetViews>
  <sheetFormatPr defaultRowHeight="15"/>
  <cols>
    <col min="11" max="11" width="12" customWidth="1"/>
    <col min="12" max="12" width="12.5703125" customWidth="1"/>
    <col min="13" max="13" width="9.5703125" customWidth="1"/>
    <col min="14" max="14" width="12.5703125" customWidth="1"/>
    <col min="16" max="16" width="9" customWidth="1"/>
    <col min="17" max="17" width="9.140625" hidden="1" customWidth="1"/>
  </cols>
  <sheetData>
    <row r="1" spans="1:16">
      <c r="A1" s="5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7"/>
      <c r="B2" s="7"/>
      <c r="C2" s="7"/>
      <c r="D2" s="6" t="s">
        <v>214</v>
      </c>
      <c r="E2" s="41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>
      <c r="A3" s="395"/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"/>
      <c r="M3" s="3"/>
      <c r="N3" s="3"/>
      <c r="O3" s="3"/>
      <c r="P3" s="3"/>
    </row>
    <row r="4" spans="1:16" ht="15.75" thickBot="1">
      <c r="A4" s="94"/>
      <c r="B4" s="94"/>
      <c r="C4" s="94"/>
      <c r="D4" s="94"/>
      <c r="E4" s="405"/>
      <c r="F4" s="405"/>
      <c r="G4" s="405"/>
      <c r="H4" s="405"/>
      <c r="I4" s="405"/>
      <c r="J4" s="94"/>
      <c r="K4" s="8"/>
      <c r="L4" s="8"/>
      <c r="M4" s="8"/>
      <c r="N4" s="8"/>
      <c r="O4" s="8"/>
      <c r="P4" s="8"/>
    </row>
    <row r="5" spans="1:16" ht="34.5" thickBot="1">
      <c r="A5" s="399" t="s">
        <v>216</v>
      </c>
      <c r="B5" s="386"/>
      <c r="C5" s="387"/>
      <c r="D5" s="109"/>
      <c r="E5" s="385" t="s">
        <v>217</v>
      </c>
      <c r="F5" s="386"/>
      <c r="G5" s="386"/>
      <c r="H5" s="386"/>
      <c r="I5" s="387"/>
      <c r="J5" s="97"/>
      <c r="K5" s="356" t="s">
        <v>239</v>
      </c>
      <c r="L5" s="357" t="s">
        <v>249</v>
      </c>
      <c r="M5" s="358" t="s">
        <v>250</v>
      </c>
      <c r="N5" s="356" t="s">
        <v>251</v>
      </c>
      <c r="O5" s="359" t="s">
        <v>208</v>
      </c>
      <c r="P5" s="359" t="s">
        <v>208</v>
      </c>
    </row>
    <row r="6" spans="1:16" ht="21.75" thickBot="1">
      <c r="A6" s="110"/>
      <c r="B6" s="111"/>
      <c r="C6" s="111"/>
      <c r="D6" s="111"/>
      <c r="E6" s="380">
        <v>1</v>
      </c>
      <c r="F6" s="381"/>
      <c r="G6" s="381"/>
      <c r="H6" s="381"/>
      <c r="I6" s="382"/>
      <c r="J6" s="98"/>
      <c r="K6" s="113">
        <v>2</v>
      </c>
      <c r="L6" s="113">
        <v>3</v>
      </c>
      <c r="M6" s="113">
        <v>4</v>
      </c>
      <c r="N6" s="113">
        <v>5</v>
      </c>
      <c r="O6" s="113" t="s">
        <v>206</v>
      </c>
      <c r="P6" s="113" t="s">
        <v>207</v>
      </c>
    </row>
    <row r="7" spans="1:16">
      <c r="A7" s="141">
        <v>6</v>
      </c>
      <c r="B7" s="95"/>
      <c r="C7" s="95"/>
      <c r="D7" s="95"/>
      <c r="E7" s="401" t="s">
        <v>26</v>
      </c>
      <c r="F7" s="401"/>
      <c r="G7" s="401"/>
      <c r="H7" s="401"/>
      <c r="I7" s="401"/>
      <c r="J7" s="96"/>
      <c r="K7" s="112">
        <f>SUM(K9+K19+K24+K30+K41)</f>
        <v>600527.03</v>
      </c>
      <c r="L7" s="112">
        <f>SUM(L9+L19+L24+L30+L41)</f>
        <v>1401011.25</v>
      </c>
      <c r="M7" s="112"/>
      <c r="N7" s="112">
        <f>N9+N19+N24+N30+N41</f>
        <v>663533.19000000006</v>
      </c>
      <c r="O7" s="112">
        <f>N7/K7*100</f>
        <v>110.49181083489282</v>
      </c>
      <c r="P7" s="142">
        <f>N7/L7*100</f>
        <v>47.361017978977685</v>
      </c>
    </row>
    <row r="8" spans="1:16">
      <c r="A8" s="143"/>
      <c r="B8" s="9"/>
      <c r="C8" s="9"/>
      <c r="D8" s="9"/>
      <c r="E8" s="384"/>
      <c r="F8" s="384"/>
      <c r="G8" s="384"/>
      <c r="H8" s="384"/>
      <c r="I8" s="384"/>
      <c r="J8" s="10"/>
      <c r="K8" s="11"/>
      <c r="L8" s="11"/>
      <c r="M8" s="108"/>
      <c r="N8" s="11"/>
      <c r="O8" s="11"/>
      <c r="P8" s="144"/>
    </row>
    <row r="9" spans="1:16">
      <c r="A9" s="145">
        <v>63</v>
      </c>
      <c r="B9" s="55"/>
      <c r="C9" s="55"/>
      <c r="D9" s="55"/>
      <c r="E9" s="383" t="s">
        <v>27</v>
      </c>
      <c r="F9" s="383"/>
      <c r="G9" s="383"/>
      <c r="H9" s="383"/>
      <c r="I9" s="383"/>
      <c r="J9" s="55"/>
      <c r="K9" s="56">
        <f>K11+K15</f>
        <v>540150</v>
      </c>
      <c r="L9" s="56">
        <v>1253030.69</v>
      </c>
      <c r="M9" s="56"/>
      <c r="N9" s="56">
        <f t="shared" ref="N9" si="0">N11+N15</f>
        <v>592335.38</v>
      </c>
      <c r="O9" s="56">
        <f>N9/K9*100</f>
        <v>109.66127557160048</v>
      </c>
      <c r="P9" s="146">
        <f>N9/L9*100</f>
        <v>47.27221645305432</v>
      </c>
    </row>
    <row r="10" spans="1:16">
      <c r="A10" s="147"/>
      <c r="B10" s="12"/>
      <c r="C10" s="12"/>
      <c r="D10" s="12"/>
      <c r="E10" s="378"/>
      <c r="F10" s="378"/>
      <c r="G10" s="378"/>
      <c r="H10" s="378"/>
      <c r="I10" s="378"/>
      <c r="J10" s="12"/>
      <c r="K10" s="13"/>
      <c r="L10" s="13"/>
      <c r="M10" s="100"/>
      <c r="N10" s="13"/>
      <c r="O10" s="13"/>
      <c r="P10" s="148"/>
    </row>
    <row r="11" spans="1:16">
      <c r="A11" s="147"/>
      <c r="B11" s="14">
        <v>636</v>
      </c>
      <c r="C11" s="65"/>
      <c r="D11" s="12"/>
      <c r="E11" s="73" t="s">
        <v>75</v>
      </c>
      <c r="F11" s="73"/>
      <c r="G11" s="73"/>
      <c r="H11" s="73"/>
      <c r="I11" s="73"/>
      <c r="J11" s="12"/>
      <c r="K11" s="16">
        <f>SUM(K12:K13)</f>
        <v>530847.92000000004</v>
      </c>
      <c r="L11" s="16">
        <f>SUM(L12:L13)</f>
        <v>0</v>
      </c>
      <c r="M11" s="101"/>
      <c r="N11" s="16">
        <f>SUM(N12:N13)</f>
        <v>584943.16</v>
      </c>
      <c r="O11" s="15">
        <f>L11/K11*100</f>
        <v>0</v>
      </c>
      <c r="P11" s="149" t="e">
        <f>N11/L11*100</f>
        <v>#DIV/0!</v>
      </c>
    </row>
    <row r="12" spans="1:16">
      <c r="A12" s="147"/>
      <c r="B12" s="12"/>
      <c r="C12" s="65">
        <v>6361</v>
      </c>
      <c r="D12" s="12"/>
      <c r="E12" s="65" t="s">
        <v>76</v>
      </c>
      <c r="F12" s="73"/>
      <c r="G12" s="73"/>
      <c r="H12" s="73"/>
      <c r="I12" s="73"/>
      <c r="J12" s="12"/>
      <c r="K12" s="17">
        <v>530172.79</v>
      </c>
      <c r="L12" s="17">
        <v>0</v>
      </c>
      <c r="M12" s="102"/>
      <c r="N12" s="17">
        <v>575809.62</v>
      </c>
      <c r="O12" s="13">
        <f>L12/K12*100</f>
        <v>0</v>
      </c>
      <c r="P12" s="148" t="e">
        <f>N12/L12*100</f>
        <v>#DIV/0!</v>
      </c>
    </row>
    <row r="13" spans="1:16">
      <c r="A13" s="147"/>
      <c r="B13" s="12"/>
      <c r="C13" s="65">
        <v>6362</v>
      </c>
      <c r="D13" s="12"/>
      <c r="E13" s="65" t="s">
        <v>77</v>
      </c>
      <c r="F13" s="73"/>
      <c r="G13" s="73"/>
      <c r="H13" s="73"/>
      <c r="I13" s="73"/>
      <c r="J13" s="12"/>
      <c r="K13" s="17">
        <v>675.13</v>
      </c>
      <c r="L13" s="17">
        <v>0</v>
      </c>
      <c r="M13" s="102"/>
      <c r="N13" s="17">
        <v>9133.5400000000009</v>
      </c>
      <c r="O13" s="13">
        <f>L13/K13*100</f>
        <v>0</v>
      </c>
      <c r="P13" s="148" t="e">
        <f>N13/L13*100</f>
        <v>#DIV/0!</v>
      </c>
    </row>
    <row r="14" spans="1:16">
      <c r="A14" s="147"/>
      <c r="B14" s="12"/>
      <c r="C14" s="65"/>
      <c r="D14" s="12"/>
      <c r="E14" s="65"/>
      <c r="F14" s="73"/>
      <c r="G14" s="73"/>
      <c r="H14" s="73"/>
      <c r="I14" s="73"/>
      <c r="J14" s="12"/>
      <c r="K14" s="17"/>
      <c r="L14" s="17"/>
      <c r="M14" s="102"/>
      <c r="N14" s="17"/>
      <c r="O14" s="13"/>
      <c r="P14" s="148"/>
    </row>
    <row r="15" spans="1:16">
      <c r="A15" s="147"/>
      <c r="B15" s="14">
        <v>639</v>
      </c>
      <c r="C15" s="65"/>
      <c r="D15" s="12"/>
      <c r="E15" s="73" t="s">
        <v>85</v>
      </c>
      <c r="F15" s="73"/>
      <c r="G15" s="73"/>
      <c r="H15" s="73"/>
      <c r="I15" s="73"/>
      <c r="J15" s="12"/>
      <c r="K15" s="16">
        <f>K16+K17</f>
        <v>9302.08</v>
      </c>
      <c r="L15" s="16">
        <v>0</v>
      </c>
      <c r="M15" s="101"/>
      <c r="N15" s="16">
        <f>N16+N17</f>
        <v>7392.22</v>
      </c>
      <c r="O15" s="15">
        <f>N15/K15*100</f>
        <v>79.468462967422354</v>
      </c>
      <c r="P15" s="149" t="e">
        <f>N15/L15*100</f>
        <v>#DIV/0!</v>
      </c>
    </row>
    <row r="16" spans="1:16">
      <c r="A16" s="147"/>
      <c r="B16" s="12"/>
      <c r="C16" s="345">
        <v>6391</v>
      </c>
      <c r="D16" s="12"/>
      <c r="E16" s="345" t="s">
        <v>181</v>
      </c>
      <c r="F16" s="346"/>
      <c r="G16" s="346"/>
      <c r="H16" s="346"/>
      <c r="I16" s="346"/>
      <c r="J16" s="12"/>
      <c r="K16" s="17">
        <v>1395.32</v>
      </c>
      <c r="L16" s="17">
        <v>0</v>
      </c>
      <c r="M16" s="102"/>
      <c r="N16" s="17">
        <v>1108.83</v>
      </c>
      <c r="O16" s="13">
        <f>L16/K16*100</f>
        <v>0</v>
      </c>
      <c r="P16" s="148" t="e">
        <f>N16/L16*100</f>
        <v>#DIV/0!</v>
      </c>
    </row>
    <row r="17" spans="1:16" ht="15" customHeight="1">
      <c r="A17" s="147"/>
      <c r="B17" s="12"/>
      <c r="C17" s="345">
        <v>6393</v>
      </c>
      <c r="D17" s="12"/>
      <c r="E17" s="345" t="s">
        <v>236</v>
      </c>
      <c r="F17" s="352"/>
      <c r="G17" s="352"/>
      <c r="H17" s="352"/>
      <c r="I17" s="352"/>
      <c r="J17" s="353"/>
      <c r="K17" s="17">
        <v>7906.76</v>
      </c>
      <c r="L17" s="17">
        <v>0</v>
      </c>
      <c r="M17" s="102"/>
      <c r="N17" s="17">
        <v>6283.39</v>
      </c>
      <c r="O17" s="13">
        <f>L17/K17*100</f>
        <v>0</v>
      </c>
      <c r="P17" s="148" t="e">
        <f>N17/L17*100</f>
        <v>#DIV/0!</v>
      </c>
    </row>
    <row r="18" spans="1:16">
      <c r="A18" s="147"/>
      <c r="B18" s="12"/>
      <c r="C18" s="65"/>
      <c r="D18" s="12"/>
      <c r="E18" s="65"/>
      <c r="F18" s="73"/>
      <c r="G18" s="73"/>
      <c r="H18" s="65"/>
      <c r="I18" s="73"/>
      <c r="J18" s="12"/>
      <c r="K18" s="17"/>
      <c r="L18" s="17"/>
      <c r="M18" s="102"/>
      <c r="N18" s="17"/>
      <c r="O18" s="17"/>
      <c r="P18" s="150"/>
    </row>
    <row r="19" spans="1:16">
      <c r="A19" s="145">
        <v>64</v>
      </c>
      <c r="B19" s="54"/>
      <c r="C19" s="69"/>
      <c r="D19" s="54"/>
      <c r="E19" s="69" t="s">
        <v>28</v>
      </c>
      <c r="F19" s="69"/>
      <c r="G19" s="69"/>
      <c r="H19" s="69"/>
      <c r="I19" s="69"/>
      <c r="J19" s="54"/>
      <c r="K19" s="57">
        <f>K21</f>
        <v>0.02</v>
      </c>
      <c r="L19" s="57">
        <v>1</v>
      </c>
      <c r="M19" s="57"/>
      <c r="N19" s="57">
        <f>N21</f>
        <v>0.01</v>
      </c>
      <c r="O19" s="57">
        <f>N19/K19*100</f>
        <v>50</v>
      </c>
      <c r="P19" s="151">
        <f>N19/L19*100</f>
        <v>1</v>
      </c>
    </row>
    <row r="20" spans="1:16">
      <c r="A20" s="147"/>
      <c r="B20" s="12"/>
      <c r="C20" s="65"/>
      <c r="D20" s="12"/>
      <c r="E20" s="73"/>
      <c r="F20" s="73"/>
      <c r="G20" s="73"/>
      <c r="H20" s="73"/>
      <c r="I20" s="73"/>
      <c r="J20" s="12"/>
      <c r="K20" s="17"/>
      <c r="L20" s="17"/>
      <c r="M20" s="102"/>
      <c r="N20" s="17"/>
      <c r="O20" s="17"/>
      <c r="P20" s="149"/>
    </row>
    <row r="21" spans="1:16">
      <c r="A21" s="147"/>
      <c r="B21" s="14">
        <v>641</v>
      </c>
      <c r="C21" s="73"/>
      <c r="D21" s="14"/>
      <c r="E21" s="73" t="s">
        <v>29</v>
      </c>
      <c r="F21" s="73"/>
      <c r="G21" s="73"/>
      <c r="H21" s="73"/>
      <c r="I21" s="73"/>
      <c r="J21" s="14"/>
      <c r="K21" s="15">
        <f>K22</f>
        <v>0.02</v>
      </c>
      <c r="L21" s="15">
        <f>L23</f>
        <v>0</v>
      </c>
      <c r="M21" s="101"/>
      <c r="N21" s="15">
        <f>N22</f>
        <v>0.01</v>
      </c>
      <c r="O21" s="16">
        <f>N21/K21*100</f>
        <v>50</v>
      </c>
      <c r="P21" s="152" t="e">
        <f>N21/L21*100</f>
        <v>#DIV/0!</v>
      </c>
    </row>
    <row r="22" spans="1:16">
      <c r="A22" s="147"/>
      <c r="B22" s="14"/>
      <c r="C22" s="65">
        <v>6413</v>
      </c>
      <c r="D22" s="12"/>
      <c r="E22" s="65" t="s">
        <v>30</v>
      </c>
      <c r="F22" s="73"/>
      <c r="G22" s="73"/>
      <c r="H22" s="73"/>
      <c r="I22" s="73"/>
      <c r="J22" s="12"/>
      <c r="K22" s="17">
        <v>0.02</v>
      </c>
      <c r="L22" s="17">
        <v>0</v>
      </c>
      <c r="M22" s="102"/>
      <c r="N22" s="17">
        <v>0.01</v>
      </c>
      <c r="O22" s="17">
        <f>N22/K22*100</f>
        <v>50</v>
      </c>
      <c r="P22" s="150" t="e">
        <f>N22/L22*100</f>
        <v>#DIV/0!</v>
      </c>
    </row>
    <row r="23" spans="1:16">
      <c r="A23" s="147"/>
      <c r="B23" s="12"/>
      <c r="C23" s="65"/>
      <c r="D23" s="12"/>
      <c r="E23" s="65"/>
      <c r="F23" s="73"/>
      <c r="G23" s="73"/>
      <c r="H23" s="73"/>
      <c r="I23" s="73"/>
      <c r="J23" s="12"/>
      <c r="K23" s="17"/>
      <c r="L23" s="17"/>
      <c r="M23" s="102"/>
      <c r="N23" s="17"/>
      <c r="O23" s="17"/>
      <c r="P23" s="150"/>
    </row>
    <row r="24" spans="1:16">
      <c r="A24" s="398">
        <v>65</v>
      </c>
      <c r="B24" s="379"/>
      <c r="C24" s="379"/>
      <c r="D24" s="379"/>
      <c r="E24" s="375" t="s">
        <v>31</v>
      </c>
      <c r="F24" s="375"/>
      <c r="G24" s="375"/>
      <c r="H24" s="375"/>
      <c r="I24" s="375"/>
      <c r="J24" s="55"/>
      <c r="K24" s="407">
        <f>K27</f>
        <v>0</v>
      </c>
      <c r="L24" s="407">
        <v>1000</v>
      </c>
      <c r="M24" s="74"/>
      <c r="N24" s="407">
        <f>N27</f>
        <v>0</v>
      </c>
      <c r="O24" s="407" t="e">
        <f>N24/K24*100</f>
        <v>#DIV/0!</v>
      </c>
      <c r="P24" s="408">
        <f>N24/L24*100</f>
        <v>0</v>
      </c>
    </row>
    <row r="25" spans="1:16">
      <c r="A25" s="398"/>
      <c r="B25" s="379"/>
      <c r="C25" s="379"/>
      <c r="D25" s="379"/>
      <c r="E25" s="375"/>
      <c r="F25" s="375"/>
      <c r="G25" s="375"/>
      <c r="H25" s="375"/>
      <c r="I25" s="375"/>
      <c r="J25" s="55"/>
      <c r="K25" s="407"/>
      <c r="L25" s="407"/>
      <c r="M25" s="74"/>
      <c r="N25" s="407"/>
      <c r="O25" s="407"/>
      <c r="P25" s="408"/>
    </row>
    <row r="26" spans="1:16">
      <c r="A26" s="147"/>
      <c r="B26" s="12"/>
      <c r="C26" s="65"/>
      <c r="D26" s="12"/>
      <c r="E26" s="378"/>
      <c r="F26" s="378"/>
      <c r="G26" s="378"/>
      <c r="H26" s="378"/>
      <c r="I26" s="378"/>
      <c r="J26" s="12"/>
      <c r="K26" s="13"/>
      <c r="L26" s="13"/>
      <c r="M26" s="100"/>
      <c r="N26" s="13"/>
      <c r="O26" s="13"/>
      <c r="P26" s="148"/>
    </row>
    <row r="27" spans="1:16">
      <c r="A27" s="147"/>
      <c r="B27" s="14">
        <v>652</v>
      </c>
      <c r="C27" s="65"/>
      <c r="D27" s="12"/>
      <c r="E27" s="14" t="s">
        <v>32</v>
      </c>
      <c r="F27" s="12"/>
      <c r="G27" s="12"/>
      <c r="H27" s="12"/>
      <c r="I27" s="12"/>
      <c r="J27" s="12"/>
      <c r="K27" s="15">
        <f>SUM(K28:K28)</f>
        <v>0</v>
      </c>
      <c r="L27" s="15">
        <f t="shared" ref="L27:N27" si="1">SUM(L28:L28)</f>
        <v>0</v>
      </c>
      <c r="M27" s="103"/>
      <c r="N27" s="15">
        <f t="shared" si="1"/>
        <v>0</v>
      </c>
      <c r="O27" s="15" t="e">
        <f>N27/K27*100</f>
        <v>#DIV/0!</v>
      </c>
      <c r="P27" s="149" t="e">
        <f>N27/L27*100</f>
        <v>#DIV/0!</v>
      </c>
    </row>
    <row r="28" spans="1:16">
      <c r="A28" s="147"/>
      <c r="B28" s="12"/>
      <c r="C28" s="65">
        <v>6526</v>
      </c>
      <c r="D28" s="12"/>
      <c r="E28" s="378" t="s">
        <v>78</v>
      </c>
      <c r="F28" s="378"/>
      <c r="G28" s="378"/>
      <c r="H28" s="378"/>
      <c r="I28" s="378"/>
      <c r="J28" s="12"/>
      <c r="K28" s="13">
        <v>0</v>
      </c>
      <c r="L28" s="13">
        <v>0</v>
      </c>
      <c r="M28" s="100"/>
      <c r="N28" s="13">
        <v>0</v>
      </c>
      <c r="O28" s="17" t="e">
        <f>N28/K28*100</f>
        <v>#DIV/0!</v>
      </c>
      <c r="P28" s="148" t="e">
        <f>N28/L28*100</f>
        <v>#DIV/0!</v>
      </c>
    </row>
    <row r="29" spans="1:16">
      <c r="A29" s="147"/>
      <c r="B29" s="12"/>
      <c r="C29" s="65"/>
      <c r="D29" s="12"/>
      <c r="E29" s="378"/>
      <c r="F29" s="378"/>
      <c r="G29" s="378"/>
      <c r="H29" s="378"/>
      <c r="I29" s="378"/>
      <c r="J29" s="12"/>
      <c r="K29" s="13"/>
      <c r="L29" s="13"/>
      <c r="M29" s="100"/>
      <c r="N29" s="13"/>
      <c r="O29" s="13"/>
      <c r="P29" s="148"/>
    </row>
    <row r="30" spans="1:16">
      <c r="A30" s="398">
        <v>66</v>
      </c>
      <c r="B30" s="55"/>
      <c r="C30" s="55"/>
      <c r="D30" s="55"/>
      <c r="E30" s="375" t="s">
        <v>33</v>
      </c>
      <c r="F30" s="375"/>
      <c r="G30" s="375"/>
      <c r="H30" s="375"/>
      <c r="I30" s="375"/>
      <c r="J30" s="55"/>
      <c r="K30" s="407">
        <f>K33+K37</f>
        <v>813.14</v>
      </c>
      <c r="L30" s="407">
        <v>2999</v>
      </c>
      <c r="M30" s="74"/>
      <c r="N30" s="407">
        <f>N33+N37</f>
        <v>42</v>
      </c>
      <c r="O30" s="407">
        <f>L30/K30*100</f>
        <v>368.81717785375213</v>
      </c>
      <c r="P30" s="408">
        <f>N30/L30*100</f>
        <v>1.4004668222740915</v>
      </c>
    </row>
    <row r="31" spans="1:16">
      <c r="A31" s="398"/>
      <c r="B31" s="55"/>
      <c r="C31" s="55"/>
      <c r="D31" s="55"/>
      <c r="E31" s="375"/>
      <c r="F31" s="375"/>
      <c r="G31" s="375"/>
      <c r="H31" s="375"/>
      <c r="I31" s="375"/>
      <c r="J31" s="55"/>
      <c r="K31" s="407"/>
      <c r="L31" s="407"/>
      <c r="M31" s="74"/>
      <c r="N31" s="407"/>
      <c r="O31" s="407"/>
      <c r="P31" s="408"/>
    </row>
    <row r="32" spans="1:16">
      <c r="A32" s="147"/>
      <c r="B32" s="12"/>
      <c r="C32" s="12"/>
      <c r="D32" s="12"/>
      <c r="E32" s="378"/>
      <c r="F32" s="378"/>
      <c r="G32" s="378"/>
      <c r="H32" s="378"/>
      <c r="I32" s="378"/>
      <c r="J32" s="12"/>
      <c r="K32" s="13"/>
      <c r="L32" s="13"/>
      <c r="M32" s="100"/>
      <c r="N32" s="13"/>
      <c r="O32" s="13"/>
      <c r="P32" s="148"/>
    </row>
    <row r="33" spans="1:17">
      <c r="A33" s="147"/>
      <c r="B33" s="14">
        <v>661</v>
      </c>
      <c r="C33" s="12"/>
      <c r="D33" s="12"/>
      <c r="E33" s="73" t="s">
        <v>79</v>
      </c>
      <c r="F33" s="65"/>
      <c r="G33" s="65"/>
      <c r="H33" s="65"/>
      <c r="I33" s="65"/>
      <c r="J33" s="12"/>
      <c r="K33" s="15">
        <f>K34</f>
        <v>253.15</v>
      </c>
      <c r="L33" s="15">
        <f>L34</f>
        <v>0</v>
      </c>
      <c r="M33" s="103"/>
      <c r="N33" s="15">
        <f>N34+N35</f>
        <v>42</v>
      </c>
      <c r="O33" s="15">
        <f>N33/K33*100</f>
        <v>16.590953979853843</v>
      </c>
      <c r="P33" s="149" t="e">
        <f>N33/L33*100</f>
        <v>#DIV/0!</v>
      </c>
    </row>
    <row r="34" spans="1:17">
      <c r="A34" s="147"/>
      <c r="B34" s="12"/>
      <c r="C34" s="12">
        <v>6614</v>
      </c>
      <c r="D34" s="12"/>
      <c r="E34" s="362" t="s">
        <v>80</v>
      </c>
      <c r="F34" s="362"/>
      <c r="G34" s="362"/>
      <c r="H34" s="362"/>
      <c r="I34" s="65"/>
      <c r="J34" s="12"/>
      <c r="K34" s="13">
        <v>253.15</v>
      </c>
      <c r="L34" s="13">
        <v>0</v>
      </c>
      <c r="M34" s="100"/>
      <c r="N34" s="13">
        <v>0</v>
      </c>
      <c r="O34" s="13">
        <f t="shared" ref="O34:O39" si="2">N34/K34*100</f>
        <v>0</v>
      </c>
      <c r="P34" s="148" t="e">
        <f>N34/L34*100</f>
        <v>#DIV/0!</v>
      </c>
    </row>
    <row r="35" spans="1:17">
      <c r="A35" s="147"/>
      <c r="B35" s="12"/>
      <c r="C35" s="12">
        <v>6615</v>
      </c>
      <c r="D35" s="360"/>
      <c r="E35" s="364" t="s">
        <v>253</v>
      </c>
      <c r="F35" s="365"/>
      <c r="G35" s="365"/>
      <c r="H35" s="361"/>
      <c r="I35" s="361"/>
      <c r="J35" s="12"/>
      <c r="K35" s="13">
        <v>0</v>
      </c>
      <c r="L35" s="13">
        <v>0</v>
      </c>
      <c r="M35" s="100"/>
      <c r="N35" s="13">
        <v>42</v>
      </c>
      <c r="O35" s="13"/>
      <c r="P35" s="148"/>
    </row>
    <row r="36" spans="1:17">
      <c r="A36" s="147"/>
      <c r="B36" s="12"/>
      <c r="C36" s="12"/>
      <c r="D36" s="12"/>
      <c r="E36" s="363"/>
      <c r="F36" s="363"/>
      <c r="G36" s="363"/>
      <c r="H36" s="363"/>
      <c r="I36" s="65"/>
      <c r="J36" s="12"/>
      <c r="K36" s="13"/>
      <c r="L36" s="13"/>
      <c r="M36" s="100"/>
      <c r="N36" s="13"/>
      <c r="O36" s="13"/>
      <c r="P36" s="148"/>
    </row>
    <row r="37" spans="1:17">
      <c r="A37" s="147"/>
      <c r="B37" s="14">
        <v>663</v>
      </c>
      <c r="C37" s="14"/>
      <c r="D37" s="14"/>
      <c r="E37" s="402" t="s">
        <v>34</v>
      </c>
      <c r="F37" s="402"/>
      <c r="G37" s="402"/>
      <c r="H37" s="402"/>
      <c r="I37" s="402"/>
      <c r="J37" s="12"/>
      <c r="K37" s="15">
        <f>K39+K38</f>
        <v>559.99</v>
      </c>
      <c r="L37" s="15">
        <v>0</v>
      </c>
      <c r="M37" s="103"/>
      <c r="N37" s="15">
        <f>N38+N39</f>
        <v>0</v>
      </c>
      <c r="O37" s="15">
        <f t="shared" si="2"/>
        <v>0</v>
      </c>
      <c r="P37" s="149" t="e">
        <f t="shared" ref="P37:P39" si="3">N37/L37*100</f>
        <v>#DIV/0!</v>
      </c>
      <c r="Q37" s="40"/>
    </row>
    <row r="38" spans="1:17">
      <c r="A38" s="147"/>
      <c r="B38" s="14"/>
      <c r="C38" s="65">
        <v>6631</v>
      </c>
      <c r="D38" s="14"/>
      <c r="E38" s="65" t="s">
        <v>81</v>
      </c>
      <c r="F38" s="73"/>
      <c r="G38" s="73"/>
      <c r="H38" s="73"/>
      <c r="I38" s="73"/>
      <c r="J38" s="12"/>
      <c r="K38" s="13">
        <v>0</v>
      </c>
      <c r="L38" s="13">
        <v>0</v>
      </c>
      <c r="M38" s="100"/>
      <c r="N38" s="13">
        <v>0</v>
      </c>
      <c r="O38" s="13" t="e">
        <f t="shared" si="2"/>
        <v>#DIV/0!</v>
      </c>
      <c r="P38" s="148" t="e">
        <f t="shared" si="3"/>
        <v>#DIV/0!</v>
      </c>
    </row>
    <row r="39" spans="1:17">
      <c r="A39" s="147"/>
      <c r="B39" s="14"/>
      <c r="C39" s="65">
        <v>6632</v>
      </c>
      <c r="D39" s="14"/>
      <c r="E39" s="65" t="s">
        <v>198</v>
      </c>
      <c r="F39" s="73"/>
      <c r="G39" s="73"/>
      <c r="H39" s="73"/>
      <c r="I39" s="73"/>
      <c r="J39" s="12"/>
      <c r="K39" s="13">
        <v>559.99</v>
      </c>
      <c r="L39" s="13">
        <v>0</v>
      </c>
      <c r="M39" s="100"/>
      <c r="N39" s="13">
        <v>0</v>
      </c>
      <c r="O39" s="13">
        <f t="shared" si="2"/>
        <v>0</v>
      </c>
      <c r="P39" s="148" t="e">
        <f t="shared" si="3"/>
        <v>#DIV/0!</v>
      </c>
    </row>
    <row r="40" spans="1:17">
      <c r="A40" s="147"/>
      <c r="B40" s="12"/>
      <c r="C40" s="12"/>
      <c r="D40" s="12"/>
      <c r="E40" s="378"/>
      <c r="F40" s="378"/>
      <c r="G40" s="378"/>
      <c r="H40" s="378"/>
      <c r="I40" s="378"/>
      <c r="J40" s="12"/>
      <c r="K40" s="13"/>
      <c r="L40" s="13"/>
      <c r="M40" s="100"/>
      <c r="N40" s="13"/>
      <c r="O40" s="13"/>
      <c r="P40" s="148"/>
    </row>
    <row r="41" spans="1:17">
      <c r="A41" s="145">
        <v>67</v>
      </c>
      <c r="B41" s="55"/>
      <c r="C41" s="55"/>
      <c r="D41" s="55"/>
      <c r="E41" s="383" t="s">
        <v>200</v>
      </c>
      <c r="F41" s="383"/>
      <c r="G41" s="383"/>
      <c r="H41" s="383"/>
      <c r="I41" s="383"/>
      <c r="J41" s="55"/>
      <c r="K41" s="56">
        <f>K44+K45</f>
        <v>59563.87</v>
      </c>
      <c r="L41" s="56">
        <v>143980.56</v>
      </c>
      <c r="M41" s="56"/>
      <c r="N41" s="56">
        <f>N43</f>
        <v>71155.8</v>
      </c>
      <c r="O41" s="56">
        <f>N41/K41*100</f>
        <v>119.4613446037002</v>
      </c>
      <c r="P41" s="146">
        <f t="shared" ref="P41:P45" si="4">N41/L41*100</f>
        <v>49.420421756937188</v>
      </c>
    </row>
    <row r="42" spans="1:17">
      <c r="A42" s="147"/>
      <c r="B42" s="12"/>
      <c r="C42" s="12"/>
      <c r="D42" s="12"/>
      <c r="E42" s="378"/>
      <c r="F42" s="378"/>
      <c r="G42" s="378"/>
      <c r="H42" s="378"/>
      <c r="I42" s="378"/>
      <c r="J42" s="12"/>
      <c r="K42" s="13"/>
      <c r="L42" s="13"/>
      <c r="M42" s="100"/>
      <c r="N42" s="13"/>
      <c r="O42" s="13"/>
      <c r="P42" s="148"/>
    </row>
    <row r="43" spans="1:17">
      <c r="A43" s="147"/>
      <c r="B43" s="18">
        <v>671</v>
      </c>
      <c r="C43" s="14"/>
      <c r="D43" s="14"/>
      <c r="E43" s="397" t="s">
        <v>95</v>
      </c>
      <c r="F43" s="397"/>
      <c r="G43" s="397"/>
      <c r="H43" s="397"/>
      <c r="I43" s="397"/>
      <c r="J43" s="12"/>
      <c r="K43" s="19">
        <f>SUM(K44:K45)</f>
        <v>59563.87</v>
      </c>
      <c r="L43" s="19">
        <f>SUM(L44:L45)</f>
        <v>0</v>
      </c>
      <c r="M43" s="104"/>
      <c r="N43" s="19">
        <f>SUM(N44:N45)</f>
        <v>71155.8</v>
      </c>
      <c r="O43" s="20">
        <f>N43/K43*100</f>
        <v>119.4613446037002</v>
      </c>
      <c r="P43" s="149" t="e">
        <f t="shared" si="4"/>
        <v>#DIV/0!</v>
      </c>
    </row>
    <row r="44" spans="1:17">
      <c r="A44" s="147"/>
      <c r="B44" s="12"/>
      <c r="C44" s="65">
        <v>6711</v>
      </c>
      <c r="D44" s="12"/>
      <c r="E44" s="378" t="s">
        <v>35</v>
      </c>
      <c r="F44" s="378"/>
      <c r="G44" s="378"/>
      <c r="H44" s="378"/>
      <c r="I44" s="378"/>
      <c r="J44" s="12"/>
      <c r="K44" s="17">
        <v>57170.12</v>
      </c>
      <c r="L44" s="17">
        <v>0</v>
      </c>
      <c r="M44" s="102"/>
      <c r="N44" s="17">
        <v>71155.8</v>
      </c>
      <c r="O44" s="17">
        <f>N44/K44*100</f>
        <v>124.46326857456307</v>
      </c>
      <c r="P44" s="148" t="e">
        <f t="shared" si="4"/>
        <v>#DIV/0!</v>
      </c>
    </row>
    <row r="45" spans="1:17">
      <c r="A45" s="153"/>
      <c r="B45" s="8"/>
      <c r="C45" s="65">
        <v>6712</v>
      </c>
      <c r="D45" s="8"/>
      <c r="E45" s="378" t="s">
        <v>36</v>
      </c>
      <c r="F45" s="378"/>
      <c r="G45" s="378"/>
      <c r="H45" s="378"/>
      <c r="I45" s="378"/>
      <c r="J45" s="8"/>
      <c r="K45" s="21">
        <v>2393.75</v>
      </c>
      <c r="L45" s="21">
        <v>0</v>
      </c>
      <c r="M45" s="105"/>
      <c r="N45" s="21">
        <v>0</v>
      </c>
      <c r="O45" s="17">
        <v>0</v>
      </c>
      <c r="P45" s="148" t="e">
        <f t="shared" si="4"/>
        <v>#DIV/0!</v>
      </c>
    </row>
    <row r="46" spans="1:17">
      <c r="A46" s="154"/>
      <c r="B46" s="22"/>
      <c r="C46" s="22"/>
      <c r="D46" s="22"/>
      <c r="E46" s="389"/>
      <c r="F46" s="389"/>
      <c r="G46" s="389"/>
      <c r="H46" s="389"/>
      <c r="I46" s="389"/>
      <c r="J46" s="22"/>
      <c r="K46" s="23"/>
      <c r="L46" s="23"/>
      <c r="M46" s="106"/>
      <c r="N46" s="23"/>
      <c r="O46" s="23"/>
      <c r="P46" s="155"/>
    </row>
    <row r="47" spans="1:17">
      <c r="A47" s="156"/>
      <c r="B47" s="58"/>
      <c r="C47" s="58"/>
      <c r="D47" s="58"/>
      <c r="E47" s="403" t="s">
        <v>131</v>
      </c>
      <c r="F47" s="403"/>
      <c r="G47" s="403"/>
      <c r="H47" s="403"/>
      <c r="I47" s="403"/>
      <c r="J47" s="58"/>
      <c r="K47" s="59">
        <f>K48+K119</f>
        <v>688002.95000000007</v>
      </c>
      <c r="L47" s="59">
        <f>L48+L119</f>
        <v>1309956.49</v>
      </c>
      <c r="M47" s="59"/>
      <c r="N47" s="59">
        <f>N48+N119</f>
        <v>640147.75000000012</v>
      </c>
      <c r="O47" s="60">
        <f>N47/K47*100</f>
        <v>93.044332150029305</v>
      </c>
      <c r="P47" s="157">
        <f>N47/L47*100</f>
        <v>48.867863542551717</v>
      </c>
    </row>
    <row r="48" spans="1:17">
      <c r="A48" s="158">
        <v>3</v>
      </c>
      <c r="B48" s="71"/>
      <c r="C48" s="71"/>
      <c r="D48" s="71"/>
      <c r="E48" s="404" t="s">
        <v>37</v>
      </c>
      <c r="F48" s="404"/>
      <c r="G48" s="404"/>
      <c r="H48" s="404"/>
      <c r="I48" s="404"/>
      <c r="J48" s="404"/>
      <c r="K48" s="53">
        <f>SUM(K50+K62+K101+K108+K113)</f>
        <v>682937.08000000007</v>
      </c>
      <c r="L48" s="53">
        <f t="shared" ref="L48:N48" si="5">SUM(L50+L62+L101+L108+L113)</f>
        <v>1297256.5</v>
      </c>
      <c r="M48" s="53"/>
      <c r="N48" s="53">
        <f t="shared" si="5"/>
        <v>629881.20000000007</v>
      </c>
      <c r="O48" s="52">
        <f>N48/K48*100</f>
        <v>92.231219895103649</v>
      </c>
      <c r="P48" s="159">
        <f>N48/L48*100</f>
        <v>48.554869449488216</v>
      </c>
    </row>
    <row r="49" spans="1:16">
      <c r="A49" s="160"/>
      <c r="B49" s="22"/>
      <c r="C49" s="22"/>
      <c r="D49" s="22"/>
      <c r="E49" s="400"/>
      <c r="F49" s="400"/>
      <c r="G49" s="400"/>
      <c r="H49" s="400"/>
      <c r="I49" s="400"/>
      <c r="J49" s="22"/>
      <c r="K49" s="24"/>
      <c r="L49" s="24"/>
      <c r="M49" s="107"/>
      <c r="N49" s="24"/>
      <c r="O49" s="24"/>
      <c r="P49" s="161"/>
    </row>
    <row r="50" spans="1:16">
      <c r="A50" s="162">
        <v>31</v>
      </c>
      <c r="B50" s="61" t="s">
        <v>38</v>
      </c>
      <c r="C50" s="61"/>
      <c r="D50" s="61"/>
      <c r="E50" s="392" t="s">
        <v>39</v>
      </c>
      <c r="F50" s="392"/>
      <c r="G50" s="392"/>
      <c r="H50" s="392"/>
      <c r="I50" s="392"/>
      <c r="J50" s="392"/>
      <c r="K50" s="57">
        <f>SUM(K52+K55+K58)</f>
        <v>580852.55000000005</v>
      </c>
      <c r="L50" s="57">
        <v>1090670.96</v>
      </c>
      <c r="M50" s="57"/>
      <c r="N50" s="57">
        <f>SUM(N52+N55+N58)</f>
        <v>548750.43000000005</v>
      </c>
      <c r="O50" s="56">
        <f>N50/K50*100</f>
        <v>94.473275532663152</v>
      </c>
      <c r="P50" s="151">
        <f>N50/L50*100</f>
        <v>50.313105430073989</v>
      </c>
    </row>
    <row r="51" spans="1:16">
      <c r="A51" s="163"/>
      <c r="B51" s="25"/>
      <c r="C51" s="25"/>
      <c r="D51" s="25"/>
      <c r="E51" s="376"/>
      <c r="F51" s="376"/>
      <c r="G51" s="376"/>
      <c r="H51" s="376"/>
      <c r="I51" s="376"/>
      <c r="J51" s="25"/>
      <c r="K51" s="17"/>
      <c r="L51" s="17"/>
      <c r="M51" s="102"/>
      <c r="N51" s="17"/>
      <c r="O51" s="17"/>
      <c r="P51" s="164"/>
    </row>
    <row r="52" spans="1:16">
      <c r="A52" s="163"/>
      <c r="B52" s="26">
        <v>311</v>
      </c>
      <c r="C52" s="25"/>
      <c r="D52" s="25"/>
      <c r="E52" s="377" t="s">
        <v>40</v>
      </c>
      <c r="F52" s="377"/>
      <c r="G52" s="377"/>
      <c r="H52" s="377"/>
      <c r="I52" s="377"/>
      <c r="J52" s="25"/>
      <c r="K52" s="16">
        <f>K53</f>
        <v>479927.06</v>
      </c>
      <c r="L52" s="16">
        <v>0</v>
      </c>
      <c r="M52" s="101"/>
      <c r="N52" s="16">
        <f>N53</f>
        <v>453376.32</v>
      </c>
      <c r="O52" s="15">
        <f>N52/K52*100</f>
        <v>94.467755162628251</v>
      </c>
      <c r="P52" s="164" t="e">
        <f t="shared" ref="P52:P60" si="6">N52/L52*100</f>
        <v>#DIV/0!</v>
      </c>
    </row>
    <row r="53" spans="1:16">
      <c r="A53" s="163"/>
      <c r="B53" s="25"/>
      <c r="C53" s="66">
        <v>3111</v>
      </c>
      <c r="D53" s="27"/>
      <c r="E53" s="376" t="s">
        <v>41</v>
      </c>
      <c r="F53" s="376"/>
      <c r="G53" s="376"/>
      <c r="H53" s="376"/>
      <c r="I53" s="376"/>
      <c r="J53" s="376"/>
      <c r="K53" s="17">
        <v>479927.06</v>
      </c>
      <c r="L53" s="17">
        <v>0</v>
      </c>
      <c r="M53" s="102"/>
      <c r="N53" s="17">
        <v>453376.32</v>
      </c>
      <c r="O53" s="13">
        <f>N53/K53*100</f>
        <v>94.467755162628251</v>
      </c>
      <c r="P53" s="165" t="e">
        <f t="shared" si="6"/>
        <v>#DIV/0!</v>
      </c>
    </row>
    <row r="54" spans="1:16">
      <c r="A54" s="163"/>
      <c r="B54" s="25"/>
      <c r="C54" s="66"/>
      <c r="D54" s="25"/>
      <c r="E54" s="376"/>
      <c r="F54" s="376"/>
      <c r="G54" s="376"/>
      <c r="H54" s="376"/>
      <c r="I54" s="376"/>
      <c r="J54" s="25"/>
      <c r="K54" s="17"/>
      <c r="L54" s="17"/>
      <c r="M54" s="102"/>
      <c r="N54" s="17"/>
      <c r="O54" s="15"/>
      <c r="P54" s="165"/>
    </row>
    <row r="55" spans="1:16">
      <c r="A55" s="163"/>
      <c r="B55" s="26">
        <v>312</v>
      </c>
      <c r="C55" s="66"/>
      <c r="D55" s="25"/>
      <c r="E55" s="377" t="s">
        <v>42</v>
      </c>
      <c r="F55" s="377"/>
      <c r="G55" s="377"/>
      <c r="H55" s="377"/>
      <c r="I55" s="377"/>
      <c r="J55" s="377"/>
      <c r="K55" s="16">
        <f>K56</f>
        <v>21321.5</v>
      </c>
      <c r="L55" s="16">
        <v>0</v>
      </c>
      <c r="M55" s="101"/>
      <c r="N55" s="16">
        <f>N56</f>
        <v>20700.63</v>
      </c>
      <c r="O55" s="15">
        <f>N55/K55*100</f>
        <v>97.088056656426616</v>
      </c>
      <c r="P55" s="164" t="e">
        <f t="shared" si="6"/>
        <v>#DIV/0!</v>
      </c>
    </row>
    <row r="56" spans="1:16">
      <c r="A56" s="163"/>
      <c r="B56" s="25"/>
      <c r="C56" s="66">
        <v>3121</v>
      </c>
      <c r="D56" s="27"/>
      <c r="E56" s="376" t="s">
        <v>42</v>
      </c>
      <c r="F56" s="376"/>
      <c r="G56" s="376"/>
      <c r="H56" s="376"/>
      <c r="I56" s="376"/>
      <c r="J56" s="376"/>
      <c r="K56" s="17">
        <v>21321.5</v>
      </c>
      <c r="L56" s="17">
        <v>0</v>
      </c>
      <c r="M56" s="102"/>
      <c r="N56" s="17">
        <v>20700.63</v>
      </c>
      <c r="O56" s="13">
        <f>N56/K56*100</f>
        <v>97.088056656426616</v>
      </c>
      <c r="P56" s="165" t="e">
        <f t="shared" si="6"/>
        <v>#DIV/0!</v>
      </c>
    </row>
    <row r="57" spans="1:16">
      <c r="A57" s="163"/>
      <c r="B57" s="25"/>
      <c r="C57" s="66"/>
      <c r="D57" s="25"/>
      <c r="E57" s="376"/>
      <c r="F57" s="376"/>
      <c r="G57" s="376"/>
      <c r="H57" s="376"/>
      <c r="I57" s="376"/>
      <c r="J57" s="25"/>
      <c r="K57" s="17"/>
      <c r="L57" s="17"/>
      <c r="M57" s="102"/>
      <c r="N57" s="17"/>
      <c r="O57" s="15"/>
      <c r="P57" s="165"/>
    </row>
    <row r="58" spans="1:16">
      <c r="A58" s="163"/>
      <c r="B58" s="26">
        <v>313</v>
      </c>
      <c r="C58" s="66"/>
      <c r="D58" s="25"/>
      <c r="E58" s="377" t="s">
        <v>43</v>
      </c>
      <c r="F58" s="377"/>
      <c r="G58" s="377"/>
      <c r="H58" s="377"/>
      <c r="I58" s="377"/>
      <c r="J58" s="377"/>
      <c r="K58" s="16">
        <f>SUM(K59:K60)</f>
        <v>79603.990000000005</v>
      </c>
      <c r="L58" s="16">
        <v>0</v>
      </c>
      <c r="M58" s="101"/>
      <c r="N58" s="16">
        <f>SUM(N59:N60)</f>
        <v>74673.48</v>
      </c>
      <c r="O58" s="15">
        <f>N58/K58*100</f>
        <v>93.806202427792869</v>
      </c>
      <c r="P58" s="164" t="e">
        <f t="shared" si="6"/>
        <v>#DIV/0!</v>
      </c>
    </row>
    <row r="59" spans="1:16">
      <c r="A59" s="163"/>
      <c r="B59" s="25"/>
      <c r="C59" s="66">
        <v>3132</v>
      </c>
      <c r="D59" s="27"/>
      <c r="E59" s="376" t="s">
        <v>44</v>
      </c>
      <c r="F59" s="376"/>
      <c r="G59" s="376"/>
      <c r="H59" s="376"/>
      <c r="I59" s="376"/>
      <c r="J59" s="376"/>
      <c r="K59" s="17">
        <v>79603.990000000005</v>
      </c>
      <c r="L59" s="17">
        <v>0</v>
      </c>
      <c r="M59" s="102"/>
      <c r="N59" s="17">
        <v>74673.48</v>
      </c>
      <c r="O59" s="13">
        <f>N59/K59*100</f>
        <v>93.806202427792869</v>
      </c>
      <c r="P59" s="165" t="e">
        <f t="shared" si="6"/>
        <v>#DIV/0!</v>
      </c>
    </row>
    <row r="60" spans="1:16">
      <c r="A60" s="166"/>
      <c r="B60" s="25"/>
      <c r="C60" s="66">
        <v>3133</v>
      </c>
      <c r="D60" s="25"/>
      <c r="E60" s="376" t="s">
        <v>82</v>
      </c>
      <c r="F60" s="376"/>
      <c r="G60" s="376"/>
      <c r="H60" s="376"/>
      <c r="I60" s="376"/>
      <c r="J60" s="25"/>
      <c r="K60" s="17">
        <v>0</v>
      </c>
      <c r="L60" s="17">
        <v>0</v>
      </c>
      <c r="M60" s="102"/>
      <c r="N60" s="17">
        <v>0</v>
      </c>
      <c r="O60" s="17">
        <v>0</v>
      </c>
      <c r="P60" s="165" t="e">
        <f t="shared" si="6"/>
        <v>#DIV/0!</v>
      </c>
    </row>
    <row r="61" spans="1:16">
      <c r="A61" s="166"/>
      <c r="B61" s="25"/>
      <c r="C61" s="66"/>
      <c r="D61" s="25"/>
      <c r="E61" s="66"/>
      <c r="F61" s="66"/>
      <c r="G61" s="66"/>
      <c r="H61" s="66"/>
      <c r="I61" s="66"/>
      <c r="J61" s="25"/>
      <c r="K61" s="17"/>
      <c r="L61" s="17"/>
      <c r="M61" s="102"/>
      <c r="N61" s="17"/>
      <c r="O61" s="17"/>
      <c r="P61" s="165"/>
    </row>
    <row r="62" spans="1:16">
      <c r="A62" s="162">
        <v>32</v>
      </c>
      <c r="B62" s="68"/>
      <c r="C62" s="70"/>
      <c r="D62" s="68"/>
      <c r="E62" s="390" t="s">
        <v>45</v>
      </c>
      <c r="F62" s="390"/>
      <c r="G62" s="390"/>
      <c r="H62" s="390"/>
      <c r="I62" s="390"/>
      <c r="J62" s="390"/>
      <c r="K62" s="57">
        <f>SUM(K64+K70+K78+K89+K92)</f>
        <v>101380.41</v>
      </c>
      <c r="L62" s="57">
        <v>190726.54</v>
      </c>
      <c r="M62" s="57"/>
      <c r="N62" s="57">
        <f>SUM(N64+N70+N78+N89+N92)</f>
        <v>81010.509999999995</v>
      </c>
      <c r="O62" s="56">
        <f>N62/K62*100</f>
        <v>79.907459439155943</v>
      </c>
      <c r="P62" s="151">
        <f>N62/L62*100</f>
        <v>42.47469177598461</v>
      </c>
    </row>
    <row r="63" spans="1:16">
      <c r="A63" s="163"/>
      <c r="B63" s="72"/>
      <c r="C63" s="66"/>
      <c r="D63" s="25"/>
      <c r="E63" s="376"/>
      <c r="F63" s="376"/>
      <c r="G63" s="376"/>
      <c r="H63" s="376"/>
      <c r="I63" s="376"/>
      <c r="J63" s="25"/>
      <c r="K63" s="17"/>
      <c r="L63" s="16"/>
      <c r="M63" s="101"/>
      <c r="N63" s="17"/>
      <c r="O63" s="17"/>
      <c r="P63" s="164"/>
    </row>
    <row r="64" spans="1:16">
      <c r="A64" s="163"/>
      <c r="B64" s="26">
        <v>321</v>
      </c>
      <c r="C64" s="66"/>
      <c r="D64" s="25"/>
      <c r="E64" s="377" t="s">
        <v>46</v>
      </c>
      <c r="F64" s="377"/>
      <c r="G64" s="377"/>
      <c r="H64" s="377"/>
      <c r="I64" s="377"/>
      <c r="J64" s="377"/>
      <c r="K64" s="16">
        <f>SUM(K65:K68)</f>
        <v>22783.149999999998</v>
      </c>
      <c r="L64" s="16">
        <v>0</v>
      </c>
      <c r="M64" s="101"/>
      <c r="N64" s="16">
        <f>SUM(N65:N68)</f>
        <v>25277.54</v>
      </c>
      <c r="O64" s="15">
        <f>N64/K64*100</f>
        <v>110.94839826801825</v>
      </c>
      <c r="P64" s="164" t="e">
        <f t="shared" ref="P64:P98" si="7">N64/L64*100</f>
        <v>#DIV/0!</v>
      </c>
    </row>
    <row r="65" spans="1:16">
      <c r="A65" s="163"/>
      <c r="B65" s="25"/>
      <c r="C65" s="66">
        <v>3211</v>
      </c>
      <c r="D65" s="27"/>
      <c r="E65" s="376" t="s">
        <v>47</v>
      </c>
      <c r="F65" s="376"/>
      <c r="G65" s="376"/>
      <c r="H65" s="376"/>
      <c r="I65" s="376"/>
      <c r="J65" s="376"/>
      <c r="K65" s="17">
        <v>3148.62</v>
      </c>
      <c r="L65" s="17">
        <v>0</v>
      </c>
      <c r="M65" s="102"/>
      <c r="N65" s="17">
        <v>4592.7700000000004</v>
      </c>
      <c r="O65" s="17">
        <f>N65/K65*100</f>
        <v>145.86612547719321</v>
      </c>
      <c r="P65" s="165" t="e">
        <f t="shared" si="7"/>
        <v>#DIV/0!</v>
      </c>
    </row>
    <row r="66" spans="1:16">
      <c r="A66" s="163"/>
      <c r="B66" s="25"/>
      <c r="C66" s="66">
        <v>3212</v>
      </c>
      <c r="D66" s="27"/>
      <c r="E66" s="376" t="s">
        <v>22</v>
      </c>
      <c r="F66" s="376"/>
      <c r="G66" s="376"/>
      <c r="H66" s="376"/>
      <c r="I66" s="376"/>
      <c r="J66" s="25"/>
      <c r="K66" s="17">
        <v>19341.53</v>
      </c>
      <c r="L66" s="17">
        <v>0</v>
      </c>
      <c r="M66" s="102"/>
      <c r="N66" s="17">
        <v>19708.27</v>
      </c>
      <c r="O66" s="17">
        <f>N66/K66*100</f>
        <v>101.89612714195829</v>
      </c>
      <c r="P66" s="165" t="e">
        <f t="shared" si="7"/>
        <v>#DIV/0!</v>
      </c>
    </row>
    <row r="67" spans="1:16">
      <c r="A67" s="163"/>
      <c r="B67" s="25"/>
      <c r="C67" s="66">
        <v>3213</v>
      </c>
      <c r="D67" s="27"/>
      <c r="E67" s="376" t="s">
        <v>48</v>
      </c>
      <c r="F67" s="376"/>
      <c r="G67" s="376"/>
      <c r="H67" s="376"/>
      <c r="I67" s="376"/>
      <c r="J67" s="376"/>
      <c r="K67" s="17">
        <v>293</v>
      </c>
      <c r="L67" s="17">
        <v>0</v>
      </c>
      <c r="M67" s="102"/>
      <c r="N67" s="17">
        <v>526.5</v>
      </c>
      <c r="O67" s="17">
        <f>N67/K67*100</f>
        <v>179.69283276450511</v>
      </c>
      <c r="P67" s="165" t="e">
        <f t="shared" si="7"/>
        <v>#DIV/0!</v>
      </c>
    </row>
    <row r="68" spans="1:16">
      <c r="A68" s="163"/>
      <c r="B68" s="25"/>
      <c r="C68" s="66">
        <v>3214</v>
      </c>
      <c r="D68" s="27"/>
      <c r="E68" s="376" t="s">
        <v>199</v>
      </c>
      <c r="F68" s="376"/>
      <c r="G68" s="376"/>
      <c r="H68" s="376"/>
      <c r="I68" s="376"/>
      <c r="J68" s="376"/>
      <c r="K68" s="17">
        <v>0</v>
      </c>
      <c r="L68" s="17">
        <v>0</v>
      </c>
      <c r="M68" s="102"/>
      <c r="N68" s="17">
        <v>450</v>
      </c>
      <c r="O68" s="17" t="e">
        <f>N68/K68*100</f>
        <v>#DIV/0!</v>
      </c>
      <c r="P68" s="165" t="e">
        <f t="shared" si="7"/>
        <v>#DIV/0!</v>
      </c>
    </row>
    <row r="69" spans="1:16">
      <c r="A69" s="163"/>
      <c r="B69" s="25"/>
      <c r="C69" s="66"/>
      <c r="D69" s="25"/>
      <c r="E69" s="376"/>
      <c r="F69" s="376"/>
      <c r="G69" s="376"/>
      <c r="H69" s="376"/>
      <c r="I69" s="376"/>
      <c r="J69" s="25"/>
      <c r="K69" s="17"/>
      <c r="L69" s="17"/>
      <c r="M69" s="102"/>
      <c r="N69" s="17"/>
      <c r="O69" s="17"/>
      <c r="P69" s="165"/>
    </row>
    <row r="70" spans="1:16">
      <c r="A70" s="163"/>
      <c r="B70" s="26">
        <v>322</v>
      </c>
      <c r="C70" s="66"/>
      <c r="D70" s="25"/>
      <c r="E70" s="377" t="s">
        <v>49</v>
      </c>
      <c r="F70" s="377"/>
      <c r="G70" s="377"/>
      <c r="H70" s="377"/>
      <c r="I70" s="377"/>
      <c r="J70" s="377"/>
      <c r="K70" s="16">
        <f>SUM(K71:K76)</f>
        <v>43650.11</v>
      </c>
      <c r="L70" s="16">
        <v>0</v>
      </c>
      <c r="M70" s="101"/>
      <c r="N70" s="16">
        <f>SUM(N71:N76)</f>
        <v>30495.799999999996</v>
      </c>
      <c r="O70" s="15">
        <f t="shared" ref="O70:O76" si="8">N70/K70*100</f>
        <v>69.864199654937849</v>
      </c>
      <c r="P70" s="164" t="e">
        <f t="shared" si="7"/>
        <v>#DIV/0!</v>
      </c>
    </row>
    <row r="71" spans="1:16">
      <c r="A71" s="163"/>
      <c r="B71" s="25"/>
      <c r="C71" s="66">
        <v>3221</v>
      </c>
      <c r="D71" s="27"/>
      <c r="E71" s="376" t="s">
        <v>50</v>
      </c>
      <c r="F71" s="376"/>
      <c r="G71" s="376"/>
      <c r="H71" s="376"/>
      <c r="I71" s="376"/>
      <c r="J71" s="376"/>
      <c r="K71" s="17">
        <v>4367.1099999999997</v>
      </c>
      <c r="L71" s="17">
        <v>0</v>
      </c>
      <c r="M71" s="102"/>
      <c r="N71" s="17">
        <v>3305.21</v>
      </c>
      <c r="O71" s="17">
        <f t="shared" si="8"/>
        <v>75.684148097941204</v>
      </c>
      <c r="P71" s="165" t="e">
        <f t="shared" si="7"/>
        <v>#DIV/0!</v>
      </c>
    </row>
    <row r="72" spans="1:16">
      <c r="A72" s="163"/>
      <c r="B72" s="25"/>
      <c r="C72" s="66">
        <v>3222</v>
      </c>
      <c r="D72" s="27"/>
      <c r="E72" s="376" t="s">
        <v>51</v>
      </c>
      <c r="F72" s="376"/>
      <c r="G72" s="376"/>
      <c r="H72" s="376"/>
      <c r="I72" s="376"/>
      <c r="J72" s="25"/>
      <c r="K72" s="17">
        <v>27748.86</v>
      </c>
      <c r="L72" s="17">
        <v>0</v>
      </c>
      <c r="M72" s="102"/>
      <c r="N72" s="17">
        <v>18665.189999999999</v>
      </c>
      <c r="O72" s="17">
        <f t="shared" si="8"/>
        <v>67.264709252920653</v>
      </c>
      <c r="P72" s="165" t="e">
        <f t="shared" si="7"/>
        <v>#DIV/0!</v>
      </c>
    </row>
    <row r="73" spans="1:16">
      <c r="A73" s="163"/>
      <c r="B73" s="25"/>
      <c r="C73" s="66">
        <v>3223</v>
      </c>
      <c r="D73" s="27"/>
      <c r="E73" s="376" t="s">
        <v>52</v>
      </c>
      <c r="F73" s="376"/>
      <c r="G73" s="376"/>
      <c r="H73" s="376"/>
      <c r="I73" s="376"/>
      <c r="J73" s="376"/>
      <c r="K73" s="17">
        <v>10016.5</v>
      </c>
      <c r="L73" s="17">
        <v>0</v>
      </c>
      <c r="M73" s="102"/>
      <c r="N73" s="17">
        <v>5202.54</v>
      </c>
      <c r="O73" s="17">
        <f t="shared" si="8"/>
        <v>51.939699495831881</v>
      </c>
      <c r="P73" s="165" t="e">
        <f t="shared" si="7"/>
        <v>#DIV/0!</v>
      </c>
    </row>
    <row r="74" spans="1:16">
      <c r="A74" s="163"/>
      <c r="B74" s="25"/>
      <c r="C74" s="66">
        <v>3224</v>
      </c>
      <c r="D74" s="27"/>
      <c r="E74" s="376" t="s">
        <v>53</v>
      </c>
      <c r="F74" s="376"/>
      <c r="G74" s="376"/>
      <c r="H74" s="376"/>
      <c r="I74" s="376"/>
      <c r="J74" s="376"/>
      <c r="K74" s="17">
        <v>524.02</v>
      </c>
      <c r="L74" s="17">
        <v>0</v>
      </c>
      <c r="M74" s="102"/>
      <c r="N74" s="17">
        <v>335.6</v>
      </c>
      <c r="O74" s="17">
        <f t="shared" si="8"/>
        <v>64.043357123773902</v>
      </c>
      <c r="P74" s="165" t="e">
        <f t="shared" si="7"/>
        <v>#DIV/0!</v>
      </c>
    </row>
    <row r="75" spans="1:16">
      <c r="A75" s="163"/>
      <c r="B75" s="25"/>
      <c r="C75" s="66">
        <v>3225</v>
      </c>
      <c r="D75" s="27"/>
      <c r="E75" s="376" t="s">
        <v>54</v>
      </c>
      <c r="F75" s="376"/>
      <c r="G75" s="376"/>
      <c r="H75" s="376"/>
      <c r="I75" s="376"/>
      <c r="J75" s="376"/>
      <c r="K75" s="17">
        <v>993.62</v>
      </c>
      <c r="L75" s="17">
        <v>0</v>
      </c>
      <c r="M75" s="102"/>
      <c r="N75" s="17">
        <v>2652.98</v>
      </c>
      <c r="O75" s="17">
        <f t="shared" si="8"/>
        <v>267.00146937461</v>
      </c>
      <c r="P75" s="165" t="e">
        <f t="shared" si="7"/>
        <v>#DIV/0!</v>
      </c>
    </row>
    <row r="76" spans="1:16">
      <c r="A76" s="163"/>
      <c r="B76" s="25"/>
      <c r="C76" s="66">
        <v>3227</v>
      </c>
      <c r="D76" s="27"/>
      <c r="E76" s="66" t="s">
        <v>201</v>
      </c>
      <c r="F76" s="66"/>
      <c r="G76" s="66"/>
      <c r="H76" s="66"/>
      <c r="I76" s="66"/>
      <c r="J76" s="66"/>
      <c r="K76" s="17">
        <v>0</v>
      </c>
      <c r="L76" s="17">
        <v>0</v>
      </c>
      <c r="M76" s="102"/>
      <c r="N76" s="17">
        <v>334.28</v>
      </c>
      <c r="O76" s="17" t="e">
        <f t="shared" si="8"/>
        <v>#DIV/0!</v>
      </c>
      <c r="P76" s="165" t="e">
        <f t="shared" si="7"/>
        <v>#DIV/0!</v>
      </c>
    </row>
    <row r="77" spans="1:16">
      <c r="A77" s="163"/>
      <c r="B77" s="25"/>
      <c r="C77" s="66"/>
      <c r="D77" s="25"/>
      <c r="E77" s="376"/>
      <c r="F77" s="376"/>
      <c r="G77" s="376"/>
      <c r="H77" s="376"/>
      <c r="I77" s="376"/>
      <c r="J77" s="25"/>
      <c r="K77" s="17"/>
      <c r="L77" s="17"/>
      <c r="M77" s="102"/>
      <c r="N77" s="17"/>
      <c r="O77" s="17"/>
      <c r="P77" s="165"/>
    </row>
    <row r="78" spans="1:16">
      <c r="A78" s="163"/>
      <c r="B78" s="26">
        <v>323</v>
      </c>
      <c r="C78" s="66"/>
      <c r="D78" s="25"/>
      <c r="E78" s="377" t="s">
        <v>55</v>
      </c>
      <c r="F78" s="377"/>
      <c r="G78" s="377"/>
      <c r="H78" s="377"/>
      <c r="I78" s="377"/>
      <c r="J78" s="377"/>
      <c r="K78" s="16">
        <f>SUM(K79:K87)</f>
        <v>34283.74</v>
      </c>
      <c r="L78" s="16">
        <v>0</v>
      </c>
      <c r="M78" s="101"/>
      <c r="N78" s="16">
        <f>SUM(N79:N87)</f>
        <v>23207.84</v>
      </c>
      <c r="O78" s="16">
        <f>N78/K78*100</f>
        <v>67.693431346755048</v>
      </c>
      <c r="P78" s="164" t="e">
        <f t="shared" si="7"/>
        <v>#DIV/0!</v>
      </c>
    </row>
    <row r="79" spans="1:16">
      <c r="A79" s="163"/>
      <c r="B79" s="25"/>
      <c r="C79" s="66">
        <v>3231</v>
      </c>
      <c r="D79" s="27"/>
      <c r="E79" s="376" t="s">
        <v>56</v>
      </c>
      <c r="F79" s="376"/>
      <c r="G79" s="376"/>
      <c r="H79" s="376"/>
      <c r="I79" s="376"/>
      <c r="J79" s="376"/>
      <c r="K79" s="17">
        <v>24360.45</v>
      </c>
      <c r="L79" s="17">
        <v>0</v>
      </c>
      <c r="M79" s="102"/>
      <c r="N79" s="17">
        <v>12917.35</v>
      </c>
      <c r="O79" s="17">
        <f t="shared" ref="O79:O87" si="9">N79/K79*100</f>
        <v>53.025908798893283</v>
      </c>
      <c r="P79" s="165" t="e">
        <f t="shared" si="7"/>
        <v>#DIV/0!</v>
      </c>
    </row>
    <row r="80" spans="1:16">
      <c r="A80" s="163"/>
      <c r="B80" s="25"/>
      <c r="C80" s="66">
        <v>3232</v>
      </c>
      <c r="D80" s="27"/>
      <c r="E80" s="376" t="s">
        <v>57</v>
      </c>
      <c r="F80" s="376"/>
      <c r="G80" s="376"/>
      <c r="H80" s="376"/>
      <c r="I80" s="376"/>
      <c r="J80" s="376"/>
      <c r="K80" s="17">
        <v>2164.91</v>
      </c>
      <c r="L80" s="17">
        <v>0</v>
      </c>
      <c r="M80" s="102"/>
      <c r="N80" s="17">
        <v>1324.88</v>
      </c>
      <c r="O80" s="17">
        <f t="shared" si="9"/>
        <v>61.197925086955131</v>
      </c>
      <c r="P80" s="165" t="e">
        <f t="shared" si="7"/>
        <v>#DIV/0!</v>
      </c>
    </row>
    <row r="81" spans="1:16">
      <c r="A81" s="167"/>
      <c r="B81" s="28"/>
      <c r="C81" s="66">
        <v>3233</v>
      </c>
      <c r="D81" s="29"/>
      <c r="E81" s="376" t="s">
        <v>58</v>
      </c>
      <c r="F81" s="376"/>
      <c r="G81" s="376"/>
      <c r="H81" s="376"/>
      <c r="I81" s="376"/>
      <c r="J81" s="25"/>
      <c r="K81" s="17">
        <v>0</v>
      </c>
      <c r="L81" s="17">
        <v>0</v>
      </c>
      <c r="M81" s="102"/>
      <c r="N81" s="17">
        <v>0</v>
      </c>
      <c r="O81" s="17" t="e">
        <f t="shared" si="9"/>
        <v>#DIV/0!</v>
      </c>
      <c r="P81" s="165" t="e">
        <f t="shared" si="7"/>
        <v>#DIV/0!</v>
      </c>
    </row>
    <row r="82" spans="1:16">
      <c r="A82" s="163"/>
      <c r="B82" s="25"/>
      <c r="C82" s="66">
        <v>3234</v>
      </c>
      <c r="D82" s="27"/>
      <c r="E82" s="376" t="s">
        <v>59</v>
      </c>
      <c r="F82" s="376"/>
      <c r="G82" s="376"/>
      <c r="H82" s="376"/>
      <c r="I82" s="376"/>
      <c r="J82" s="376"/>
      <c r="K82" s="17">
        <v>2245.5</v>
      </c>
      <c r="L82" s="17">
        <v>0</v>
      </c>
      <c r="M82" s="102"/>
      <c r="N82" s="17">
        <v>1218.21</v>
      </c>
      <c r="O82" s="17">
        <f t="shared" si="9"/>
        <v>54.251169004676022</v>
      </c>
      <c r="P82" s="165" t="e">
        <f t="shared" si="7"/>
        <v>#DIV/0!</v>
      </c>
    </row>
    <row r="83" spans="1:16">
      <c r="A83" s="163"/>
      <c r="B83" s="25"/>
      <c r="C83" s="66">
        <v>3235</v>
      </c>
      <c r="D83" s="27"/>
      <c r="E83" s="66" t="s">
        <v>60</v>
      </c>
      <c r="F83" s="66"/>
      <c r="G83" s="66"/>
      <c r="H83" s="66"/>
      <c r="I83" s="66"/>
      <c r="J83" s="66"/>
      <c r="K83" s="17">
        <v>0</v>
      </c>
      <c r="L83" s="17">
        <v>0</v>
      </c>
      <c r="M83" s="102"/>
      <c r="N83" s="17">
        <v>0</v>
      </c>
      <c r="O83" s="17" t="e">
        <f t="shared" si="9"/>
        <v>#DIV/0!</v>
      </c>
      <c r="P83" s="165" t="e">
        <f t="shared" si="7"/>
        <v>#DIV/0!</v>
      </c>
    </row>
    <row r="84" spans="1:16">
      <c r="A84" s="163"/>
      <c r="B84" s="25"/>
      <c r="C84" s="66">
        <v>3236</v>
      </c>
      <c r="D84" s="27"/>
      <c r="E84" s="376" t="s">
        <v>61</v>
      </c>
      <c r="F84" s="376"/>
      <c r="G84" s="376"/>
      <c r="H84" s="376"/>
      <c r="I84" s="376"/>
      <c r="J84" s="376"/>
      <c r="K84" s="17">
        <v>1614.6</v>
      </c>
      <c r="L84" s="17">
        <v>0</v>
      </c>
      <c r="M84" s="102"/>
      <c r="N84" s="17">
        <v>2844</v>
      </c>
      <c r="O84" s="17">
        <f t="shared" si="9"/>
        <v>176.14269788182833</v>
      </c>
      <c r="P84" s="165" t="e">
        <f t="shared" si="7"/>
        <v>#DIV/0!</v>
      </c>
    </row>
    <row r="85" spans="1:16">
      <c r="A85" s="163"/>
      <c r="B85" s="25"/>
      <c r="C85" s="66">
        <v>3237</v>
      </c>
      <c r="D85" s="27"/>
      <c r="E85" s="376" t="s">
        <v>62</v>
      </c>
      <c r="F85" s="376"/>
      <c r="G85" s="376"/>
      <c r="H85" s="376"/>
      <c r="I85" s="376"/>
      <c r="J85" s="376"/>
      <c r="K85" s="17">
        <v>1482</v>
      </c>
      <c r="L85" s="17">
        <v>0</v>
      </c>
      <c r="M85" s="102"/>
      <c r="N85" s="17">
        <v>3231.54</v>
      </c>
      <c r="O85" s="17">
        <f t="shared" si="9"/>
        <v>218.05263157894737</v>
      </c>
      <c r="P85" s="165" t="e">
        <f t="shared" si="7"/>
        <v>#DIV/0!</v>
      </c>
    </row>
    <row r="86" spans="1:16">
      <c r="A86" s="163"/>
      <c r="B86" s="25"/>
      <c r="C86" s="66">
        <v>3238</v>
      </c>
      <c r="D86" s="27"/>
      <c r="E86" s="376" t="s">
        <v>63</v>
      </c>
      <c r="F86" s="376"/>
      <c r="G86" s="376"/>
      <c r="H86" s="376"/>
      <c r="I86" s="376"/>
      <c r="J86" s="376"/>
      <c r="K86" s="17">
        <v>2416.2800000000002</v>
      </c>
      <c r="L86" s="17">
        <v>0</v>
      </c>
      <c r="M86" s="102"/>
      <c r="N86" s="17">
        <v>919.66</v>
      </c>
      <c r="O86" s="17">
        <f t="shared" si="9"/>
        <v>38.060986309533654</v>
      </c>
      <c r="P86" s="165" t="e">
        <f t="shared" si="7"/>
        <v>#DIV/0!</v>
      </c>
    </row>
    <row r="87" spans="1:16">
      <c r="A87" s="163"/>
      <c r="B87" s="25"/>
      <c r="C87" s="66">
        <v>3239</v>
      </c>
      <c r="D87" s="27"/>
      <c r="E87" s="376" t="s">
        <v>64</v>
      </c>
      <c r="F87" s="376"/>
      <c r="G87" s="376"/>
      <c r="H87" s="376"/>
      <c r="I87" s="376"/>
      <c r="J87" s="376"/>
      <c r="K87" s="17">
        <v>0</v>
      </c>
      <c r="L87" s="17">
        <v>0</v>
      </c>
      <c r="M87" s="102"/>
      <c r="N87" s="17">
        <v>752.2</v>
      </c>
      <c r="O87" s="17" t="e">
        <f t="shared" si="9"/>
        <v>#DIV/0!</v>
      </c>
      <c r="P87" s="165" t="e">
        <f t="shared" si="7"/>
        <v>#DIV/0!</v>
      </c>
    </row>
    <row r="88" spans="1:16">
      <c r="A88" s="163"/>
      <c r="B88" s="25"/>
      <c r="C88" s="66"/>
      <c r="D88" s="27"/>
      <c r="E88" s="66"/>
      <c r="F88" s="66"/>
      <c r="G88" s="66"/>
      <c r="H88" s="66"/>
      <c r="I88" s="66"/>
      <c r="J88" s="66"/>
      <c r="K88" s="17"/>
      <c r="L88" s="17"/>
      <c r="M88" s="102"/>
      <c r="N88" s="17"/>
      <c r="O88" s="17"/>
      <c r="P88" s="165"/>
    </row>
    <row r="89" spans="1:16">
      <c r="A89" s="163"/>
      <c r="B89" s="72">
        <v>324</v>
      </c>
      <c r="C89" s="67"/>
      <c r="D89" s="72"/>
      <c r="E89" s="377" t="s">
        <v>124</v>
      </c>
      <c r="F89" s="377"/>
      <c r="G89" s="377"/>
      <c r="H89" s="377"/>
      <c r="I89" s="377"/>
      <c r="J89" s="25"/>
      <c r="K89" s="16">
        <f t="shared" ref="K89:L89" si="10">K90</f>
        <v>7.82</v>
      </c>
      <c r="L89" s="16">
        <f t="shared" si="10"/>
        <v>0</v>
      </c>
      <c r="M89" s="101"/>
      <c r="N89" s="16">
        <f>N90</f>
        <v>18.46</v>
      </c>
      <c r="O89" s="16">
        <f t="shared" ref="O89:O90" si="11">N89/K89*100</f>
        <v>236.06138107416879</v>
      </c>
      <c r="P89" s="164" t="e">
        <f t="shared" ref="P89:P90" si="12">N89/L89*100</f>
        <v>#DIV/0!</v>
      </c>
    </row>
    <row r="90" spans="1:16">
      <c r="A90" s="163"/>
      <c r="B90" s="25"/>
      <c r="C90" s="66">
        <v>3241</v>
      </c>
      <c r="D90" s="25"/>
      <c r="E90" s="376" t="s">
        <v>124</v>
      </c>
      <c r="F90" s="376"/>
      <c r="G90" s="376"/>
      <c r="H90" s="376"/>
      <c r="I90" s="376"/>
      <c r="J90" s="25"/>
      <c r="K90" s="17">
        <v>7.82</v>
      </c>
      <c r="L90" s="17">
        <v>0</v>
      </c>
      <c r="M90" s="102"/>
      <c r="N90" s="17">
        <v>18.46</v>
      </c>
      <c r="O90" s="17">
        <f t="shared" si="11"/>
        <v>236.06138107416879</v>
      </c>
      <c r="P90" s="165" t="e">
        <f t="shared" si="12"/>
        <v>#DIV/0!</v>
      </c>
    </row>
    <row r="91" spans="1:16">
      <c r="A91" s="163"/>
      <c r="B91" s="25"/>
      <c r="C91" s="66"/>
      <c r="D91" s="27"/>
      <c r="E91" s="376"/>
      <c r="F91" s="376"/>
      <c r="G91" s="376"/>
      <c r="H91" s="376"/>
      <c r="I91" s="376"/>
      <c r="J91" s="25"/>
      <c r="K91" s="17"/>
      <c r="L91" s="17"/>
      <c r="M91" s="102"/>
      <c r="N91" s="17"/>
      <c r="O91" s="17"/>
      <c r="P91" s="165"/>
    </row>
    <row r="92" spans="1:16">
      <c r="A92" s="163"/>
      <c r="B92" s="26">
        <v>329</v>
      </c>
      <c r="C92" s="25"/>
      <c r="D92" s="25"/>
      <c r="E92" s="377" t="s">
        <v>65</v>
      </c>
      <c r="F92" s="377"/>
      <c r="G92" s="377"/>
      <c r="H92" s="377"/>
      <c r="I92" s="377"/>
      <c r="J92" s="377"/>
      <c r="K92" s="16">
        <f>SUM(K93:K100)</f>
        <v>655.58999999999992</v>
      </c>
      <c r="L92" s="16">
        <f>SUM(L93:L100)</f>
        <v>0</v>
      </c>
      <c r="M92" s="101"/>
      <c r="N92" s="16">
        <f t="shared" ref="N92" si="13">SUM(N93:N100)</f>
        <v>2010.87</v>
      </c>
      <c r="O92" s="16">
        <f>N92/K92*100</f>
        <v>306.72676520386221</v>
      </c>
      <c r="P92" s="164" t="e">
        <f t="shared" si="7"/>
        <v>#DIV/0!</v>
      </c>
    </row>
    <row r="93" spans="1:16">
      <c r="A93" s="163"/>
      <c r="B93" s="26"/>
      <c r="C93" s="66">
        <v>3291</v>
      </c>
      <c r="D93" s="25"/>
      <c r="E93" s="66" t="s">
        <v>83</v>
      </c>
      <c r="F93" s="67"/>
      <c r="G93" s="67"/>
      <c r="H93" s="67"/>
      <c r="I93" s="67"/>
      <c r="J93" s="67"/>
      <c r="K93" s="17">
        <v>70</v>
      </c>
      <c r="L93" s="17">
        <v>0</v>
      </c>
      <c r="M93" s="102"/>
      <c r="N93" s="17">
        <v>70</v>
      </c>
      <c r="O93" s="17">
        <f t="shared" ref="O93:O99" si="14">N93/K93*100</f>
        <v>100</v>
      </c>
      <c r="P93" s="165" t="e">
        <f t="shared" si="7"/>
        <v>#DIV/0!</v>
      </c>
    </row>
    <row r="94" spans="1:16">
      <c r="A94" s="163"/>
      <c r="B94" s="26"/>
      <c r="C94" s="66">
        <v>3292</v>
      </c>
      <c r="D94" s="25"/>
      <c r="E94" s="376" t="s">
        <v>172</v>
      </c>
      <c r="F94" s="376"/>
      <c r="G94" s="376"/>
      <c r="H94" s="376"/>
      <c r="I94" s="376"/>
      <c r="J94" s="67"/>
      <c r="K94" s="17">
        <v>291.33</v>
      </c>
      <c r="L94" s="17">
        <v>0</v>
      </c>
      <c r="M94" s="102"/>
      <c r="N94" s="17">
        <v>291.33</v>
      </c>
      <c r="O94" s="17">
        <f t="shared" si="14"/>
        <v>100</v>
      </c>
      <c r="P94" s="165" t="e">
        <f t="shared" si="7"/>
        <v>#DIV/0!</v>
      </c>
    </row>
    <row r="95" spans="1:16">
      <c r="A95" s="163"/>
      <c r="B95" s="26"/>
      <c r="C95" s="66">
        <v>3293</v>
      </c>
      <c r="D95" s="25"/>
      <c r="E95" s="376" t="s">
        <v>196</v>
      </c>
      <c r="F95" s="376"/>
      <c r="G95" s="376"/>
      <c r="H95" s="376"/>
      <c r="I95" s="376"/>
      <c r="J95" s="72"/>
      <c r="K95" s="17">
        <v>0</v>
      </c>
      <c r="L95" s="17">
        <v>0</v>
      </c>
      <c r="M95" s="102"/>
      <c r="N95" s="17">
        <v>0</v>
      </c>
      <c r="O95" s="17" t="e">
        <f t="shared" si="14"/>
        <v>#DIV/0!</v>
      </c>
      <c r="P95" s="165" t="e">
        <f t="shared" si="7"/>
        <v>#DIV/0!</v>
      </c>
    </row>
    <row r="96" spans="1:16">
      <c r="A96" s="163"/>
      <c r="B96" s="26"/>
      <c r="C96" s="66">
        <v>3294</v>
      </c>
      <c r="D96" s="25"/>
      <c r="E96" s="66" t="s">
        <v>66</v>
      </c>
      <c r="F96" s="66"/>
      <c r="G96" s="66"/>
      <c r="H96" s="66"/>
      <c r="I96" s="66"/>
      <c r="J96" s="72"/>
      <c r="K96" s="17">
        <v>150</v>
      </c>
      <c r="L96" s="17">
        <v>0</v>
      </c>
      <c r="M96" s="102"/>
      <c r="N96" s="17">
        <v>165</v>
      </c>
      <c r="O96" s="17">
        <f t="shared" si="14"/>
        <v>110.00000000000001</v>
      </c>
      <c r="P96" s="165" t="e">
        <f t="shared" si="7"/>
        <v>#DIV/0!</v>
      </c>
    </row>
    <row r="97" spans="1:16">
      <c r="A97" s="163"/>
      <c r="B97" s="25"/>
      <c r="C97" s="66">
        <v>3295</v>
      </c>
      <c r="D97" s="27"/>
      <c r="E97" s="376" t="s">
        <v>67</v>
      </c>
      <c r="F97" s="376"/>
      <c r="G97" s="376"/>
      <c r="H97" s="376"/>
      <c r="I97" s="376"/>
      <c r="J97" s="376"/>
      <c r="K97" s="17">
        <v>144.26</v>
      </c>
      <c r="L97" s="17">
        <v>0</v>
      </c>
      <c r="M97" s="102"/>
      <c r="N97" s="17">
        <v>1484.54</v>
      </c>
      <c r="O97" s="17">
        <f t="shared" si="14"/>
        <v>1029.0725079717176</v>
      </c>
      <c r="P97" s="165" t="e">
        <f t="shared" si="7"/>
        <v>#DIV/0!</v>
      </c>
    </row>
    <row r="98" spans="1:16">
      <c r="A98" s="163"/>
      <c r="B98" s="25"/>
      <c r="C98" s="66">
        <v>3296</v>
      </c>
      <c r="D98" s="27"/>
      <c r="E98" s="66" t="s">
        <v>23</v>
      </c>
      <c r="F98" s="66"/>
      <c r="G98" s="66"/>
      <c r="H98" s="66"/>
      <c r="I98" s="66"/>
      <c r="J98" s="66"/>
      <c r="K98" s="17">
        <v>0</v>
      </c>
      <c r="L98" s="17">
        <v>0</v>
      </c>
      <c r="M98" s="102"/>
      <c r="N98" s="17">
        <v>0</v>
      </c>
      <c r="O98" s="17" t="e">
        <f t="shared" si="14"/>
        <v>#DIV/0!</v>
      </c>
      <c r="P98" s="165" t="e">
        <f t="shared" si="7"/>
        <v>#DIV/0!</v>
      </c>
    </row>
    <row r="99" spans="1:16">
      <c r="A99" s="163"/>
      <c r="B99" s="25"/>
      <c r="C99" s="66">
        <v>3299</v>
      </c>
      <c r="D99" s="27"/>
      <c r="E99" s="376" t="s">
        <v>65</v>
      </c>
      <c r="F99" s="376"/>
      <c r="G99" s="376"/>
      <c r="H99" s="376"/>
      <c r="I99" s="376"/>
      <c r="J99" s="376"/>
      <c r="K99" s="17">
        <v>0</v>
      </c>
      <c r="L99" s="17">
        <v>0</v>
      </c>
      <c r="M99" s="102"/>
      <c r="N99" s="17">
        <v>0</v>
      </c>
      <c r="O99" s="17" t="e">
        <f t="shared" si="14"/>
        <v>#DIV/0!</v>
      </c>
      <c r="P99" s="165" t="e">
        <f t="shared" ref="P99" si="15">N99/L99*100</f>
        <v>#DIV/0!</v>
      </c>
    </row>
    <row r="100" spans="1:16">
      <c r="A100" s="163"/>
      <c r="B100" s="25"/>
      <c r="C100" s="66"/>
      <c r="D100" s="27"/>
      <c r="E100" s="376"/>
      <c r="F100" s="376"/>
      <c r="G100" s="376"/>
      <c r="H100" s="376"/>
      <c r="I100" s="376"/>
      <c r="J100" s="376"/>
      <c r="K100" s="17"/>
      <c r="L100" s="17"/>
      <c r="M100" s="102"/>
      <c r="N100" s="17"/>
      <c r="O100" s="16"/>
      <c r="P100" s="165"/>
    </row>
    <row r="101" spans="1:16">
      <c r="A101" s="162">
        <v>34</v>
      </c>
      <c r="B101" s="61"/>
      <c r="C101" s="62"/>
      <c r="D101" s="61"/>
      <c r="E101" s="390" t="s">
        <v>68</v>
      </c>
      <c r="F101" s="390"/>
      <c r="G101" s="390"/>
      <c r="H101" s="390"/>
      <c r="I101" s="390"/>
      <c r="J101" s="390"/>
      <c r="K101" s="57">
        <f>K103</f>
        <v>209.16</v>
      </c>
      <c r="L101" s="57">
        <v>400</v>
      </c>
      <c r="M101" s="57"/>
      <c r="N101" s="57">
        <f>N103</f>
        <v>120.26</v>
      </c>
      <c r="O101" s="56">
        <f>N101/K101*100</f>
        <v>57.496653279785818</v>
      </c>
      <c r="P101" s="151">
        <f>N101/L101*100</f>
        <v>30.065000000000001</v>
      </c>
    </row>
    <row r="102" spans="1:16">
      <c r="A102" s="163"/>
      <c r="B102" s="25"/>
      <c r="C102" s="66"/>
      <c r="D102" s="25"/>
      <c r="E102" s="376"/>
      <c r="F102" s="376"/>
      <c r="G102" s="376"/>
      <c r="H102" s="376"/>
      <c r="I102" s="376"/>
      <c r="J102" s="25"/>
      <c r="K102" s="17"/>
      <c r="L102" s="17"/>
      <c r="M102" s="102"/>
      <c r="N102" s="17"/>
      <c r="O102" s="17"/>
      <c r="P102" s="164"/>
    </row>
    <row r="103" spans="1:16">
      <c r="A103" s="163"/>
      <c r="B103" s="72">
        <v>343</v>
      </c>
      <c r="C103" s="66"/>
      <c r="D103" s="25"/>
      <c r="E103" s="377" t="s">
        <v>14</v>
      </c>
      <c r="F103" s="377"/>
      <c r="G103" s="377"/>
      <c r="H103" s="377"/>
      <c r="I103" s="377"/>
      <c r="J103" s="72"/>
      <c r="K103" s="16">
        <f>SUM(K104:K106)</f>
        <v>209.16</v>
      </c>
      <c r="L103" s="16">
        <f t="shared" ref="L103:N103" si="16">SUM(L104:L106)</f>
        <v>0</v>
      </c>
      <c r="M103" s="101"/>
      <c r="N103" s="16">
        <f t="shared" si="16"/>
        <v>120.26</v>
      </c>
      <c r="O103" s="16">
        <f>N103/K103*100</f>
        <v>57.496653279785818</v>
      </c>
      <c r="P103" s="164" t="e">
        <f t="shared" ref="P103:P132" si="17">N103/L103*100</f>
        <v>#DIV/0!</v>
      </c>
    </row>
    <row r="104" spans="1:16">
      <c r="A104" s="163"/>
      <c r="B104" s="72"/>
      <c r="C104" s="66">
        <v>3431</v>
      </c>
      <c r="D104" s="27"/>
      <c r="E104" s="376" t="s">
        <v>69</v>
      </c>
      <c r="F104" s="376"/>
      <c r="G104" s="376"/>
      <c r="H104" s="376"/>
      <c r="I104" s="376"/>
      <c r="J104" s="376"/>
      <c r="K104" s="17">
        <v>209.16</v>
      </c>
      <c r="L104" s="17">
        <v>0</v>
      </c>
      <c r="M104" s="102"/>
      <c r="N104" s="17">
        <v>120.26</v>
      </c>
      <c r="O104" s="13">
        <f>N104/K104*100</f>
        <v>57.496653279785818</v>
      </c>
      <c r="P104" s="165" t="e">
        <f t="shared" si="17"/>
        <v>#DIV/0!</v>
      </c>
    </row>
    <row r="105" spans="1:16">
      <c r="A105" s="163"/>
      <c r="B105" s="25"/>
      <c r="C105" s="66">
        <v>3432</v>
      </c>
      <c r="D105" s="27"/>
      <c r="E105" s="376" t="s">
        <v>197</v>
      </c>
      <c r="F105" s="376"/>
      <c r="G105" s="376"/>
      <c r="H105" s="376"/>
      <c r="I105" s="376"/>
      <c r="J105" s="376"/>
      <c r="K105" s="17">
        <v>0</v>
      </c>
      <c r="L105" s="17">
        <v>0</v>
      </c>
      <c r="M105" s="102"/>
      <c r="N105" s="17">
        <v>0</v>
      </c>
      <c r="O105" s="13" t="e">
        <f>N105/K105*100</f>
        <v>#DIV/0!</v>
      </c>
      <c r="P105" s="165" t="e">
        <f t="shared" si="17"/>
        <v>#DIV/0!</v>
      </c>
    </row>
    <row r="106" spans="1:16">
      <c r="A106" s="163"/>
      <c r="B106" s="25"/>
      <c r="C106" s="66">
        <v>3433</v>
      </c>
      <c r="D106" s="30"/>
      <c r="E106" s="376" t="s">
        <v>70</v>
      </c>
      <c r="F106" s="376"/>
      <c r="G106" s="376"/>
      <c r="H106" s="376"/>
      <c r="I106" s="376"/>
      <c r="J106" s="25"/>
      <c r="K106" s="17">
        <v>0</v>
      </c>
      <c r="L106" s="17">
        <v>0</v>
      </c>
      <c r="M106" s="102"/>
      <c r="N106" s="17">
        <v>0</v>
      </c>
      <c r="O106" s="13" t="e">
        <f t="shared" ref="O106:O132" si="18">N106/K106*100</f>
        <v>#DIV/0!</v>
      </c>
      <c r="P106" s="165" t="e">
        <f t="shared" si="17"/>
        <v>#DIV/0!</v>
      </c>
    </row>
    <row r="107" spans="1:16">
      <c r="A107" s="163"/>
      <c r="B107" s="25"/>
      <c r="C107" s="66"/>
      <c r="D107" s="30"/>
      <c r="E107" s="66"/>
      <c r="F107" s="66"/>
      <c r="G107" s="66"/>
      <c r="H107" s="66"/>
      <c r="I107" s="66"/>
      <c r="J107" s="25"/>
      <c r="K107" s="17"/>
      <c r="L107" s="17"/>
      <c r="M107" s="102"/>
      <c r="N107" s="17"/>
      <c r="O107" s="13"/>
      <c r="P107" s="164"/>
    </row>
    <row r="108" spans="1:16">
      <c r="A108" s="162">
        <v>37</v>
      </c>
      <c r="B108" s="68"/>
      <c r="C108" s="70"/>
      <c r="D108" s="63"/>
      <c r="E108" s="70" t="s">
        <v>175</v>
      </c>
      <c r="F108" s="70"/>
      <c r="G108" s="70"/>
      <c r="H108" s="70"/>
      <c r="I108" s="70"/>
      <c r="J108" s="68"/>
      <c r="K108" s="57">
        <f t="shared" ref="K108" si="19">K110</f>
        <v>36</v>
      </c>
      <c r="L108" s="57">
        <v>15000</v>
      </c>
      <c r="M108" s="57"/>
      <c r="N108" s="57">
        <f t="shared" ref="N108" si="20">N110</f>
        <v>0</v>
      </c>
      <c r="O108" s="56">
        <f t="shared" si="18"/>
        <v>0</v>
      </c>
      <c r="P108" s="151">
        <f t="shared" si="17"/>
        <v>0</v>
      </c>
    </row>
    <row r="109" spans="1:16">
      <c r="A109" s="168"/>
      <c r="B109" s="43"/>
      <c r="C109" s="44"/>
      <c r="D109" s="45"/>
      <c r="E109" s="44"/>
      <c r="F109" s="44"/>
      <c r="G109" s="44"/>
      <c r="H109" s="44"/>
      <c r="I109" s="44"/>
      <c r="J109" s="43"/>
      <c r="K109" s="42"/>
      <c r="L109" s="42"/>
      <c r="M109" s="101"/>
      <c r="N109" s="42"/>
      <c r="O109" s="13"/>
      <c r="P109" s="164"/>
    </row>
    <row r="110" spans="1:16">
      <c r="A110" s="163"/>
      <c r="B110" s="72">
        <v>372</v>
      </c>
      <c r="C110" s="67"/>
      <c r="D110" s="39"/>
      <c r="E110" s="67" t="s">
        <v>173</v>
      </c>
      <c r="F110" s="67"/>
      <c r="G110" s="67"/>
      <c r="H110" s="67"/>
      <c r="I110" s="67"/>
      <c r="J110" s="72"/>
      <c r="K110" s="16">
        <f>K111</f>
        <v>36</v>
      </c>
      <c r="L110" s="16">
        <f t="shared" ref="L110:N110" si="21">L111</f>
        <v>0</v>
      </c>
      <c r="M110" s="101"/>
      <c r="N110" s="16">
        <f t="shared" si="21"/>
        <v>0</v>
      </c>
      <c r="O110" s="15">
        <f t="shared" si="18"/>
        <v>0</v>
      </c>
      <c r="P110" s="164" t="e">
        <f t="shared" si="17"/>
        <v>#DIV/0!</v>
      </c>
    </row>
    <row r="111" spans="1:16">
      <c r="A111" s="163"/>
      <c r="B111" s="72"/>
      <c r="C111" s="66">
        <v>3722</v>
      </c>
      <c r="D111" s="30"/>
      <c r="E111" s="66" t="s">
        <v>174</v>
      </c>
      <c r="F111" s="66"/>
      <c r="G111" s="66"/>
      <c r="H111" s="66"/>
      <c r="I111" s="66"/>
      <c r="J111" s="25"/>
      <c r="K111" s="17">
        <v>36</v>
      </c>
      <c r="L111" s="17">
        <v>0</v>
      </c>
      <c r="M111" s="102"/>
      <c r="N111" s="17">
        <v>0</v>
      </c>
      <c r="O111" s="13">
        <f t="shared" si="18"/>
        <v>0</v>
      </c>
      <c r="P111" s="165" t="e">
        <f t="shared" si="17"/>
        <v>#DIV/0!</v>
      </c>
    </row>
    <row r="112" spans="1:16">
      <c r="A112" s="163"/>
      <c r="B112" s="25"/>
      <c r="C112" s="66"/>
      <c r="D112" s="30"/>
      <c r="E112" s="66"/>
      <c r="F112" s="66"/>
      <c r="G112" s="66"/>
      <c r="H112" s="66"/>
      <c r="I112" s="66"/>
      <c r="J112" s="25"/>
      <c r="K112" s="17"/>
      <c r="L112" s="17"/>
      <c r="M112" s="102"/>
      <c r="N112" s="17"/>
      <c r="O112" s="13"/>
      <c r="P112" s="164"/>
    </row>
    <row r="113" spans="1:16">
      <c r="A113" s="162">
        <v>38</v>
      </c>
      <c r="B113" s="61"/>
      <c r="C113" s="62"/>
      <c r="D113" s="61"/>
      <c r="E113" s="390" t="s">
        <v>134</v>
      </c>
      <c r="F113" s="390"/>
      <c r="G113" s="390"/>
      <c r="H113" s="390"/>
      <c r="I113" s="390"/>
      <c r="J113" s="390"/>
      <c r="K113" s="57">
        <f>K115</f>
        <v>458.96</v>
      </c>
      <c r="L113" s="57">
        <v>459</v>
      </c>
      <c r="M113" s="57"/>
      <c r="N113" s="57">
        <f t="shared" ref="N113" si="22">N115</f>
        <v>0</v>
      </c>
      <c r="O113" s="56">
        <f t="shared" si="18"/>
        <v>0</v>
      </c>
      <c r="P113" s="151">
        <f t="shared" si="17"/>
        <v>0</v>
      </c>
    </row>
    <row r="114" spans="1:16">
      <c r="A114" s="168"/>
      <c r="B114" s="47"/>
      <c r="C114" s="48"/>
      <c r="D114" s="47"/>
      <c r="E114" s="49"/>
      <c r="F114" s="50"/>
      <c r="G114" s="50"/>
      <c r="H114" s="50"/>
      <c r="I114" s="51"/>
      <c r="J114" s="43"/>
      <c r="K114" s="42"/>
      <c r="L114" s="42"/>
      <c r="M114" s="101"/>
      <c r="N114" s="42"/>
      <c r="O114" s="46"/>
      <c r="P114" s="164"/>
    </row>
    <row r="115" spans="1:16">
      <c r="A115" s="163"/>
      <c r="B115" s="72">
        <v>381</v>
      </c>
      <c r="C115" s="66"/>
      <c r="D115" s="27"/>
      <c r="E115" s="409" t="s">
        <v>81</v>
      </c>
      <c r="F115" s="410"/>
      <c r="G115" s="410"/>
      <c r="H115" s="410"/>
      <c r="I115" s="411"/>
      <c r="J115" s="72"/>
      <c r="K115" s="16">
        <f>K116+K117</f>
        <v>458.96</v>
      </c>
      <c r="L115" s="16">
        <f>L117</f>
        <v>0</v>
      </c>
      <c r="M115" s="101"/>
      <c r="N115" s="16">
        <f>N117</f>
        <v>0</v>
      </c>
      <c r="O115" s="15">
        <f t="shared" si="18"/>
        <v>0</v>
      </c>
      <c r="P115" s="164" t="e">
        <f t="shared" si="17"/>
        <v>#DIV/0!</v>
      </c>
    </row>
    <row r="116" spans="1:16">
      <c r="A116" s="163"/>
      <c r="B116" s="72"/>
      <c r="C116" s="66">
        <v>3811</v>
      </c>
      <c r="D116" s="27"/>
      <c r="E116" s="66" t="s">
        <v>176</v>
      </c>
      <c r="F116" s="31"/>
      <c r="G116" s="31"/>
      <c r="H116" s="31"/>
      <c r="I116" s="31"/>
      <c r="J116" s="25"/>
      <c r="K116" s="17">
        <v>0</v>
      </c>
      <c r="L116" s="17">
        <v>0</v>
      </c>
      <c r="M116" s="102"/>
      <c r="N116" s="17">
        <v>0</v>
      </c>
      <c r="O116" s="13" t="e">
        <f t="shared" ref="O116" si="23">N116/K116*100</f>
        <v>#DIV/0!</v>
      </c>
      <c r="P116" s="165" t="e">
        <f t="shared" ref="P116" si="24">N116/L116*100</f>
        <v>#DIV/0!</v>
      </c>
    </row>
    <row r="117" spans="1:16">
      <c r="A117" s="163"/>
      <c r="B117" s="25"/>
      <c r="C117" s="66">
        <v>3812</v>
      </c>
      <c r="D117" s="27"/>
      <c r="E117" s="66" t="s">
        <v>202</v>
      </c>
      <c r="F117" s="31"/>
      <c r="G117" s="31"/>
      <c r="H117" s="31"/>
      <c r="I117" s="31"/>
      <c r="J117" s="25"/>
      <c r="K117" s="17">
        <v>458.96</v>
      </c>
      <c r="L117" s="17">
        <v>0</v>
      </c>
      <c r="M117" s="102"/>
      <c r="N117" s="17">
        <v>0</v>
      </c>
      <c r="O117" s="13">
        <f t="shared" si="18"/>
        <v>0</v>
      </c>
      <c r="P117" s="165" t="e">
        <f t="shared" si="17"/>
        <v>#DIV/0!</v>
      </c>
    </row>
    <row r="118" spans="1:16">
      <c r="A118" s="163"/>
      <c r="B118" s="25"/>
      <c r="C118" s="66"/>
      <c r="D118" s="27"/>
      <c r="E118" s="66"/>
      <c r="F118" s="31"/>
      <c r="G118" s="31"/>
      <c r="H118" s="31"/>
      <c r="I118" s="31"/>
      <c r="J118" s="25"/>
      <c r="K118" s="17"/>
      <c r="L118" s="17"/>
      <c r="M118" s="102"/>
      <c r="N118" s="17"/>
      <c r="O118" s="13"/>
      <c r="P118" s="164"/>
    </row>
    <row r="119" spans="1:16">
      <c r="A119" s="158">
        <v>4</v>
      </c>
      <c r="B119" s="71"/>
      <c r="C119" s="71"/>
      <c r="D119" s="71"/>
      <c r="E119" s="412" t="s">
        <v>71</v>
      </c>
      <c r="F119" s="412"/>
      <c r="G119" s="412"/>
      <c r="H119" s="412"/>
      <c r="I119" s="412"/>
      <c r="J119" s="412"/>
      <c r="K119" s="53">
        <f>SUM(K121)</f>
        <v>5065.87</v>
      </c>
      <c r="L119" s="53">
        <f t="shared" ref="L119:N119" si="25">SUM(L121)</f>
        <v>12699.99</v>
      </c>
      <c r="M119" s="53"/>
      <c r="N119" s="53">
        <f t="shared" si="25"/>
        <v>10266.549999999999</v>
      </c>
      <c r="O119" s="52">
        <f t="shared" si="18"/>
        <v>202.66114211379289</v>
      </c>
      <c r="P119" s="159">
        <f t="shared" si="17"/>
        <v>80.839040030740179</v>
      </c>
    </row>
    <row r="120" spans="1:16">
      <c r="A120" s="160"/>
      <c r="B120" s="22"/>
      <c r="C120" s="22"/>
      <c r="D120" s="22"/>
      <c r="E120" s="400"/>
      <c r="F120" s="400"/>
      <c r="G120" s="400"/>
      <c r="H120" s="400"/>
      <c r="I120" s="400"/>
      <c r="J120" s="22"/>
      <c r="K120" s="24"/>
      <c r="L120" s="24"/>
      <c r="M120" s="107"/>
      <c r="N120" s="24"/>
      <c r="O120" s="13"/>
      <c r="P120" s="164"/>
    </row>
    <row r="121" spans="1:16">
      <c r="A121" s="162">
        <v>42</v>
      </c>
      <c r="B121" s="61" t="s">
        <v>38</v>
      </c>
      <c r="C121" s="61"/>
      <c r="D121" s="61"/>
      <c r="E121" s="392" t="s">
        <v>72</v>
      </c>
      <c r="F121" s="392"/>
      <c r="G121" s="392"/>
      <c r="H121" s="392"/>
      <c r="I121" s="392"/>
      <c r="J121" s="392"/>
      <c r="K121" s="57">
        <f>SUM(K125+K131)</f>
        <v>5065.87</v>
      </c>
      <c r="L121" s="57">
        <v>12699.99</v>
      </c>
      <c r="M121" s="57"/>
      <c r="N121" s="57">
        <f>SUM(N125+N131)</f>
        <v>10266.549999999999</v>
      </c>
      <c r="O121" s="56">
        <f t="shared" si="18"/>
        <v>202.66114211379289</v>
      </c>
      <c r="P121" s="151">
        <f t="shared" si="17"/>
        <v>80.839040030740179</v>
      </c>
    </row>
    <row r="122" spans="1:16">
      <c r="A122" s="163"/>
      <c r="B122" s="25"/>
      <c r="C122" s="25"/>
      <c r="D122" s="25"/>
      <c r="E122" s="376"/>
      <c r="F122" s="376"/>
      <c r="G122" s="376"/>
      <c r="H122" s="376"/>
      <c r="I122" s="376"/>
      <c r="J122" s="25"/>
      <c r="K122" s="17"/>
      <c r="L122" s="17"/>
      <c r="M122" s="102"/>
      <c r="N122" s="17"/>
      <c r="O122" s="13"/>
      <c r="P122" s="164"/>
    </row>
    <row r="123" spans="1:16">
      <c r="A123" s="163"/>
      <c r="B123" s="72">
        <v>421</v>
      </c>
      <c r="C123" s="25"/>
      <c r="D123" s="25"/>
      <c r="E123" s="67" t="s">
        <v>86</v>
      </c>
      <c r="F123" s="66"/>
      <c r="G123" s="66"/>
      <c r="H123" s="66"/>
      <c r="I123" s="66"/>
      <c r="J123" s="25"/>
      <c r="K123" s="16">
        <v>0</v>
      </c>
      <c r="L123" s="16">
        <v>0</v>
      </c>
      <c r="M123" s="101"/>
      <c r="N123" s="16">
        <v>0</v>
      </c>
      <c r="O123" s="15" t="e">
        <f t="shared" si="18"/>
        <v>#DIV/0!</v>
      </c>
      <c r="P123" s="164" t="e">
        <f t="shared" si="17"/>
        <v>#DIV/0!</v>
      </c>
    </row>
    <row r="124" spans="1:16">
      <c r="A124" s="163"/>
      <c r="B124" s="25"/>
      <c r="C124" s="25"/>
      <c r="D124" s="25"/>
      <c r="E124" s="66"/>
      <c r="F124" s="66"/>
      <c r="G124" s="66"/>
      <c r="H124" s="66"/>
      <c r="I124" s="66"/>
      <c r="J124" s="25"/>
      <c r="K124" s="17"/>
      <c r="L124" s="17"/>
      <c r="M124" s="102"/>
      <c r="N124" s="17"/>
      <c r="O124" s="13"/>
      <c r="P124" s="164"/>
    </row>
    <row r="125" spans="1:16">
      <c r="A125" s="163"/>
      <c r="B125" s="26">
        <v>422</v>
      </c>
      <c r="C125" s="25"/>
      <c r="D125" s="25"/>
      <c r="E125" s="377" t="s">
        <v>16</v>
      </c>
      <c r="F125" s="377"/>
      <c r="G125" s="377"/>
      <c r="H125" s="377"/>
      <c r="I125" s="377"/>
      <c r="J125" s="25"/>
      <c r="K125" s="16">
        <f>SUM(K126:K129)</f>
        <v>5065.87</v>
      </c>
      <c r="L125" s="16">
        <v>0</v>
      </c>
      <c r="M125" s="101"/>
      <c r="N125" s="16">
        <f>SUM(N126:N129)</f>
        <v>10266.549999999999</v>
      </c>
      <c r="O125" s="15">
        <f t="shared" si="18"/>
        <v>202.66114211379289</v>
      </c>
      <c r="P125" s="164" t="e">
        <f t="shared" si="17"/>
        <v>#DIV/0!</v>
      </c>
    </row>
    <row r="126" spans="1:16">
      <c r="A126" s="163"/>
      <c r="B126" s="26"/>
      <c r="C126" s="66">
        <v>4221</v>
      </c>
      <c r="D126" s="25"/>
      <c r="E126" s="391" t="s">
        <v>73</v>
      </c>
      <c r="F126" s="391"/>
      <c r="G126" s="391"/>
      <c r="H126" s="391"/>
      <c r="I126" s="391"/>
      <c r="J126" s="136"/>
      <c r="K126" s="17">
        <v>2672.12</v>
      </c>
      <c r="L126" s="17">
        <v>0</v>
      </c>
      <c r="M126" s="102"/>
      <c r="N126" s="17">
        <v>10266.549999999999</v>
      </c>
      <c r="O126" s="13">
        <f t="shared" si="18"/>
        <v>384.20991572234777</v>
      </c>
      <c r="P126" s="165" t="e">
        <f t="shared" si="17"/>
        <v>#DIV/0!</v>
      </c>
    </row>
    <row r="127" spans="1:16">
      <c r="A127" s="163"/>
      <c r="B127" s="26"/>
      <c r="C127" s="344">
        <v>4222</v>
      </c>
      <c r="D127" s="348"/>
      <c r="E127" s="351" t="s">
        <v>242</v>
      </c>
      <c r="F127" s="350"/>
      <c r="G127" s="350"/>
      <c r="H127" s="350"/>
      <c r="I127" s="350"/>
      <c r="J127" s="347"/>
      <c r="K127" s="17">
        <v>2393.75</v>
      </c>
      <c r="L127" s="17">
        <v>0</v>
      </c>
      <c r="M127" s="102"/>
      <c r="N127" s="17">
        <v>0</v>
      </c>
      <c r="O127" s="13">
        <f t="shared" si="18"/>
        <v>0</v>
      </c>
      <c r="P127" s="165" t="e">
        <f t="shared" si="17"/>
        <v>#DIV/0!</v>
      </c>
    </row>
    <row r="128" spans="1:16">
      <c r="A128" s="163"/>
      <c r="B128" s="26"/>
      <c r="C128" s="344">
        <v>4226</v>
      </c>
      <c r="D128" s="25"/>
      <c r="E128" s="406" t="s">
        <v>235</v>
      </c>
      <c r="F128" s="406"/>
      <c r="G128" s="406"/>
      <c r="H128" s="406"/>
      <c r="I128" s="406"/>
      <c r="J128" s="349"/>
      <c r="K128" s="17">
        <v>0</v>
      </c>
      <c r="L128" s="17">
        <v>0</v>
      </c>
      <c r="M128" s="102"/>
      <c r="N128" s="17">
        <v>0</v>
      </c>
      <c r="O128" s="13" t="e">
        <f t="shared" ref="O128" si="26">N128/K128*100</f>
        <v>#DIV/0!</v>
      </c>
      <c r="P128" s="165" t="e">
        <f t="shared" ref="P128" si="27">N128/L128*100</f>
        <v>#DIV/0!</v>
      </c>
    </row>
    <row r="129" spans="1:17">
      <c r="A129" s="163"/>
      <c r="B129" s="25"/>
      <c r="C129" s="66">
        <v>4227</v>
      </c>
      <c r="D129" s="25"/>
      <c r="E129" s="406" t="s">
        <v>74</v>
      </c>
      <c r="F129" s="406"/>
      <c r="G129" s="406"/>
      <c r="H129" s="406"/>
      <c r="I129" s="406"/>
      <c r="J129" s="349"/>
      <c r="K129" s="17">
        <v>0</v>
      </c>
      <c r="L129" s="17">
        <v>0</v>
      </c>
      <c r="M129" s="102"/>
      <c r="N129" s="17">
        <v>0</v>
      </c>
      <c r="O129" s="13" t="e">
        <f t="shared" si="18"/>
        <v>#DIV/0!</v>
      </c>
      <c r="P129" s="165" t="e">
        <f t="shared" si="17"/>
        <v>#DIV/0!</v>
      </c>
    </row>
    <row r="130" spans="1:17">
      <c r="A130" s="163"/>
      <c r="B130" s="25"/>
      <c r="C130" s="66"/>
      <c r="D130" s="25"/>
      <c r="E130" s="66"/>
      <c r="F130" s="66"/>
      <c r="G130" s="66"/>
      <c r="H130" s="66"/>
      <c r="I130" s="66"/>
      <c r="J130" s="25"/>
      <c r="K130" s="17"/>
      <c r="L130" s="17"/>
      <c r="M130" s="102"/>
      <c r="N130" s="17"/>
      <c r="O130" s="13"/>
      <c r="P130" s="164"/>
    </row>
    <row r="131" spans="1:17">
      <c r="A131" s="163"/>
      <c r="B131" s="72">
        <v>424</v>
      </c>
      <c r="C131" s="66"/>
      <c r="D131" s="25"/>
      <c r="E131" s="67" t="s">
        <v>84</v>
      </c>
      <c r="F131" s="66"/>
      <c r="G131" s="66"/>
      <c r="H131" s="66"/>
      <c r="I131" s="66"/>
      <c r="J131" s="25"/>
      <c r="K131" s="16">
        <f>SUM(K132)</f>
        <v>0</v>
      </c>
      <c r="L131" s="16">
        <v>0</v>
      </c>
      <c r="M131" s="101"/>
      <c r="N131" s="16">
        <f t="shared" ref="N131" si="28">SUM(N132)</f>
        <v>0</v>
      </c>
      <c r="O131" s="15" t="e">
        <f t="shared" si="18"/>
        <v>#DIV/0!</v>
      </c>
      <c r="P131" s="164" t="e">
        <f t="shared" si="17"/>
        <v>#DIV/0!</v>
      </c>
    </row>
    <row r="132" spans="1:17">
      <c r="A132" s="163"/>
      <c r="B132" s="25"/>
      <c r="C132" s="66">
        <v>4241</v>
      </c>
      <c r="D132" s="25"/>
      <c r="E132" s="66" t="s">
        <v>24</v>
      </c>
      <c r="F132" s="66"/>
      <c r="G132" s="66"/>
      <c r="H132" s="66"/>
      <c r="I132" s="66"/>
      <c r="J132" s="25"/>
      <c r="K132" s="17">
        <v>0</v>
      </c>
      <c r="L132" s="17">
        <v>0</v>
      </c>
      <c r="M132" s="102"/>
      <c r="N132" s="17">
        <v>0</v>
      </c>
      <c r="O132" s="13" t="e">
        <f t="shared" si="18"/>
        <v>#DIV/0!</v>
      </c>
      <c r="P132" s="165" t="e">
        <f t="shared" si="17"/>
        <v>#DIV/0!</v>
      </c>
      <c r="Q132" s="170"/>
    </row>
    <row r="133" spans="1:17">
      <c r="A133" s="136"/>
      <c r="B133" s="136"/>
      <c r="C133" s="137"/>
      <c r="D133" s="136"/>
      <c r="E133" s="137"/>
      <c r="F133" s="137"/>
      <c r="G133" s="137"/>
      <c r="H133" s="137"/>
      <c r="I133" s="137"/>
      <c r="J133" s="136"/>
      <c r="K133" s="138"/>
      <c r="L133" s="138"/>
      <c r="M133" s="139"/>
      <c r="N133" s="138"/>
      <c r="O133" s="140"/>
      <c r="P133" s="169"/>
      <c r="Q133" s="170"/>
    </row>
    <row r="134" spans="1:17">
      <c r="A134" s="133"/>
      <c r="B134" s="134"/>
      <c r="C134" s="134"/>
      <c r="D134" s="134"/>
      <c r="E134" s="393" t="s">
        <v>218</v>
      </c>
      <c r="F134" s="393"/>
      <c r="G134" s="393"/>
      <c r="H134" s="393"/>
      <c r="I134" s="394"/>
      <c r="J134" s="172"/>
      <c r="K134" s="135">
        <v>600527.03</v>
      </c>
      <c r="L134" s="135"/>
      <c r="M134" s="174"/>
      <c r="N134" s="135">
        <v>663533.18999999994</v>
      </c>
      <c r="O134" s="13">
        <f t="shared" ref="O134:O136" si="29">N134/K134*100</f>
        <v>110.49181083489279</v>
      </c>
      <c r="P134" s="165" t="e">
        <f t="shared" ref="P134:P136" si="30">N134/L134*100</f>
        <v>#DIV/0!</v>
      </c>
      <c r="Q134" s="170"/>
    </row>
    <row r="135" spans="1:17">
      <c r="A135" s="43"/>
      <c r="B135" s="47"/>
      <c r="C135" s="47"/>
      <c r="D135" s="47"/>
      <c r="E135" s="393" t="s">
        <v>219</v>
      </c>
      <c r="F135" s="393"/>
      <c r="G135" s="393"/>
      <c r="H135" s="393"/>
      <c r="I135" s="393"/>
      <c r="J135" s="393"/>
      <c r="K135" s="132">
        <f>K134-K136</f>
        <v>-87475.919999999925</v>
      </c>
      <c r="L135" s="132">
        <f>L134-L136</f>
        <v>0</v>
      </c>
      <c r="M135" s="173"/>
      <c r="N135" s="132">
        <f t="shared" ref="N135" si="31">N134-N136</f>
        <v>23385.439999999944</v>
      </c>
      <c r="O135" s="13">
        <f t="shared" si="29"/>
        <v>-26.733574222483131</v>
      </c>
      <c r="P135" s="165" t="e">
        <f t="shared" si="30"/>
        <v>#DIV/0!</v>
      </c>
      <c r="Q135" s="170"/>
    </row>
    <row r="136" spans="1:17">
      <c r="A136" s="47"/>
      <c r="B136" s="47"/>
      <c r="C136" s="47"/>
      <c r="D136" s="47"/>
      <c r="E136" s="393" t="s">
        <v>220</v>
      </c>
      <c r="F136" s="393"/>
      <c r="G136" s="393"/>
      <c r="H136" s="393"/>
      <c r="I136" s="394"/>
      <c r="J136" s="172"/>
      <c r="K136" s="135">
        <v>688002.95</v>
      </c>
      <c r="L136" s="135"/>
      <c r="M136" s="174"/>
      <c r="N136" s="135">
        <v>640147.75</v>
      </c>
      <c r="O136" s="13">
        <f t="shared" si="29"/>
        <v>93.044332150029305</v>
      </c>
      <c r="P136" s="165" t="e">
        <f t="shared" si="30"/>
        <v>#DIV/0!</v>
      </c>
    </row>
    <row r="137" spans="1:17" ht="15.75" thickBot="1">
      <c r="A137" s="47"/>
      <c r="B137" s="130"/>
      <c r="C137" s="47"/>
      <c r="D137" s="47"/>
      <c r="E137" s="388"/>
      <c r="F137" s="388"/>
      <c r="G137" s="388"/>
      <c r="H137" s="388"/>
      <c r="I137" s="388"/>
      <c r="J137" s="47"/>
      <c r="K137" s="171"/>
      <c r="L137" s="171"/>
      <c r="M137" s="171"/>
      <c r="N137" s="171"/>
      <c r="O137" s="131"/>
      <c r="P137" s="42"/>
    </row>
    <row r="138" spans="1:17" ht="15.75" thickBot="1">
      <c r="A138" s="3"/>
      <c r="B138" s="3"/>
      <c r="C138" s="3"/>
      <c r="D138" s="4"/>
      <c r="E138" s="393" t="s">
        <v>219</v>
      </c>
      <c r="F138" s="393"/>
      <c r="G138" s="393"/>
      <c r="H138" s="393"/>
      <c r="I138" s="393"/>
      <c r="J138" s="393"/>
      <c r="K138" s="128">
        <v>-91054.76</v>
      </c>
      <c r="L138" s="3">
        <v>0</v>
      </c>
      <c r="M138" s="3"/>
      <c r="N138" s="343">
        <f>N135+K138</f>
        <v>-67669.320000000051</v>
      </c>
      <c r="O138" s="3"/>
      <c r="P138" s="3"/>
    </row>
  </sheetData>
  <mergeCells count="106">
    <mergeCell ref="E128:I128"/>
    <mergeCell ref="E138:J138"/>
    <mergeCell ref="N24:N25"/>
    <mergeCell ref="N30:N31"/>
    <mergeCell ref="O24:O25"/>
    <mergeCell ref="O30:O31"/>
    <mergeCell ref="P24:P25"/>
    <mergeCell ref="P30:P31"/>
    <mergeCell ref="K24:K25"/>
    <mergeCell ref="L30:L31"/>
    <mergeCell ref="L24:L25"/>
    <mergeCell ref="K30:K31"/>
    <mergeCell ref="E122:I122"/>
    <mergeCell ref="E105:J105"/>
    <mergeCell ref="E95:I95"/>
    <mergeCell ref="E100:J100"/>
    <mergeCell ref="E120:I120"/>
    <mergeCell ref="E115:I115"/>
    <mergeCell ref="E119:J119"/>
    <mergeCell ref="E94:I94"/>
    <mergeCell ref="E104:J104"/>
    <mergeCell ref="E129:I129"/>
    <mergeCell ref="E134:I134"/>
    <mergeCell ref="E135:J135"/>
    <mergeCell ref="A3:K3"/>
    <mergeCell ref="E53:J53"/>
    <mergeCell ref="E58:J58"/>
    <mergeCell ref="E43:I43"/>
    <mergeCell ref="E54:I54"/>
    <mergeCell ref="E52:I52"/>
    <mergeCell ref="E41:I41"/>
    <mergeCell ref="E32:I32"/>
    <mergeCell ref="A24:A25"/>
    <mergeCell ref="A5:C5"/>
    <mergeCell ref="A30:A31"/>
    <mergeCell ref="E51:I51"/>
    <mergeCell ref="E49:I49"/>
    <mergeCell ref="E45:I45"/>
    <mergeCell ref="E26:I26"/>
    <mergeCell ref="E7:I7"/>
    <mergeCell ref="E50:J50"/>
    <mergeCell ref="E37:I37"/>
    <mergeCell ref="E47:I47"/>
    <mergeCell ref="E55:J55"/>
    <mergeCell ref="B24:B25"/>
    <mergeCell ref="E48:J48"/>
    <mergeCell ref="E56:J56"/>
    <mergeCell ref="E4:I4"/>
    <mergeCell ref="E137:I137"/>
    <mergeCell ref="E46:I46"/>
    <mergeCell ref="E63:I63"/>
    <mergeCell ref="E60:I60"/>
    <mergeCell ref="E57:I57"/>
    <mergeCell ref="E59:J59"/>
    <mergeCell ref="E62:J62"/>
    <mergeCell ref="E84:J84"/>
    <mergeCell ref="E74:J74"/>
    <mergeCell ref="E101:J101"/>
    <mergeCell ref="E87:J87"/>
    <mergeCell ref="E70:J70"/>
    <mergeCell ref="E78:J78"/>
    <mergeCell ref="E126:I126"/>
    <mergeCell ref="E92:J92"/>
    <mergeCell ref="E121:J121"/>
    <mergeCell ref="E82:J82"/>
    <mergeCell ref="E125:I125"/>
    <mergeCell ref="E86:J86"/>
    <mergeCell ref="E91:I91"/>
    <mergeCell ref="E113:J113"/>
    <mergeCell ref="E85:J85"/>
    <mergeCell ref="E79:J79"/>
    <mergeCell ref="E136:I136"/>
    <mergeCell ref="D24:D25"/>
    <mergeCell ref="C24:C25"/>
    <mergeCell ref="E6:I6"/>
    <mergeCell ref="E29:I29"/>
    <mergeCell ref="E10:I10"/>
    <mergeCell ref="E9:I9"/>
    <mergeCell ref="E8:I8"/>
    <mergeCell ref="E5:I5"/>
    <mergeCell ref="E28:I28"/>
    <mergeCell ref="E24:I25"/>
    <mergeCell ref="E30:I31"/>
    <mergeCell ref="E106:I106"/>
    <mergeCell ref="E67:J67"/>
    <mergeCell ref="E99:J99"/>
    <mergeCell ref="E89:I89"/>
    <mergeCell ref="E90:I90"/>
    <mergeCell ref="E103:I103"/>
    <mergeCell ref="E102:I102"/>
    <mergeCell ref="E97:J97"/>
    <mergeCell ref="E80:J80"/>
    <mergeCell ref="E81:I81"/>
    <mergeCell ref="E40:I40"/>
    <mergeCell ref="E44:I44"/>
    <mergeCell ref="E77:I77"/>
    <mergeCell ref="E69:I69"/>
    <mergeCell ref="E65:J65"/>
    <mergeCell ref="E64:J64"/>
    <mergeCell ref="E68:J68"/>
    <mergeCell ref="E71:J71"/>
    <mergeCell ref="E72:I72"/>
    <mergeCell ref="E75:J75"/>
    <mergeCell ref="E73:J73"/>
    <mergeCell ref="E66:I66"/>
    <mergeCell ref="E42:I42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6"/>
  <sheetViews>
    <sheetView topLeftCell="A4" workbookViewId="0">
      <selection activeCell="A31" sqref="A31"/>
    </sheetView>
  </sheetViews>
  <sheetFormatPr defaultRowHeight="15"/>
  <cols>
    <col min="1" max="1" width="50.85546875" customWidth="1"/>
    <col min="2" max="2" width="16.140625" customWidth="1"/>
    <col min="3" max="3" width="12.5703125" customWidth="1"/>
    <col min="4" max="4" width="11.85546875" customWidth="1"/>
    <col min="5" max="6" width="11.28515625" customWidth="1"/>
  </cols>
  <sheetData>
    <row r="1" spans="1:6">
      <c r="A1" s="5" t="s">
        <v>25</v>
      </c>
      <c r="B1" s="200"/>
      <c r="C1" s="200"/>
      <c r="D1" s="200"/>
      <c r="E1" s="200"/>
      <c r="F1" s="200"/>
    </row>
    <row r="2" spans="1:6">
      <c r="A2" s="413" t="s">
        <v>223</v>
      </c>
      <c r="B2" s="413"/>
      <c r="C2" s="413"/>
      <c r="D2" s="413"/>
      <c r="E2" s="413"/>
      <c r="F2" s="413"/>
    </row>
    <row r="3" spans="1:6" ht="15.75" thickBot="1">
      <c r="A3" s="247"/>
      <c r="B3" s="247"/>
      <c r="C3" s="247"/>
      <c r="D3" s="175"/>
      <c r="E3" s="175"/>
      <c r="F3" s="175"/>
    </row>
    <row r="4" spans="1:6" ht="39" thickBot="1">
      <c r="A4" s="221" t="s">
        <v>215</v>
      </c>
      <c r="B4" s="223" t="s">
        <v>249</v>
      </c>
      <c r="C4" s="217" t="s">
        <v>250</v>
      </c>
      <c r="D4" s="224" t="s">
        <v>251</v>
      </c>
      <c r="E4" s="222" t="s">
        <v>208</v>
      </c>
      <c r="F4" s="225" t="s">
        <v>208</v>
      </c>
    </row>
    <row r="5" spans="1:6">
      <c r="A5" s="217">
        <v>1</v>
      </c>
      <c r="B5" s="217">
        <v>2</v>
      </c>
      <c r="C5" s="217">
        <v>3</v>
      </c>
      <c r="D5" s="217">
        <v>4</v>
      </c>
      <c r="E5" s="217" t="s">
        <v>140</v>
      </c>
      <c r="F5" s="217" t="s">
        <v>141</v>
      </c>
    </row>
    <row r="6" spans="1:6">
      <c r="A6" s="195" t="s">
        <v>224</v>
      </c>
      <c r="B6" s="196">
        <f>B8+B12+B15+B19+B24</f>
        <v>1401011.25</v>
      </c>
      <c r="C6" s="197"/>
      <c r="D6" s="196">
        <f>D8+D12+D15+D19+D24</f>
        <v>663533.18999999994</v>
      </c>
      <c r="E6" s="199">
        <f>D6/B6*100</f>
        <v>47.361017978977685</v>
      </c>
      <c r="F6" s="366">
        <f>D6/B6*100</f>
        <v>47.361017978977685</v>
      </c>
    </row>
    <row r="7" spans="1:6">
      <c r="A7" s="176"/>
      <c r="B7" s="183"/>
      <c r="C7" s="184"/>
      <c r="D7" s="190"/>
      <c r="E7" s="248" t="e">
        <f t="shared" ref="E7:E46" si="0">D7/B7*100</f>
        <v>#DIV/0!</v>
      </c>
      <c r="F7" s="249"/>
    </row>
    <row r="8" spans="1:6" ht="18.75" customHeight="1">
      <c r="A8" s="176" t="s">
        <v>221</v>
      </c>
      <c r="B8" s="189">
        <f>B9+B10</f>
        <v>51919.490000000005</v>
      </c>
      <c r="C8" s="184"/>
      <c r="D8" s="189">
        <f t="shared" ref="D8" si="1">D9+D10</f>
        <v>20707.21</v>
      </c>
      <c r="E8" s="248">
        <f t="shared" si="0"/>
        <v>39.883307790581142</v>
      </c>
      <c r="F8" s="249"/>
    </row>
    <row r="9" spans="1:6" ht="17.25" customHeight="1">
      <c r="A9" s="178" t="s">
        <v>257</v>
      </c>
      <c r="B9" s="183">
        <v>45500.9</v>
      </c>
      <c r="C9" s="184"/>
      <c r="D9" s="190">
        <v>12274.05</v>
      </c>
      <c r="E9" s="248">
        <f t="shared" si="0"/>
        <v>26.97540048658378</v>
      </c>
      <c r="F9" s="249"/>
    </row>
    <row r="10" spans="1:6" ht="17.25" customHeight="1">
      <c r="A10" s="177" t="s">
        <v>254</v>
      </c>
      <c r="B10" s="183">
        <v>6418.59</v>
      </c>
      <c r="C10" s="184"/>
      <c r="D10" s="190">
        <v>8433.16</v>
      </c>
      <c r="E10" s="248">
        <f t="shared" si="0"/>
        <v>131.38648830973781</v>
      </c>
      <c r="F10" s="249"/>
    </row>
    <row r="11" spans="1:6">
      <c r="A11" s="177"/>
      <c r="B11" s="183"/>
      <c r="C11" s="184"/>
      <c r="D11" s="190"/>
      <c r="E11" s="248" t="e">
        <f t="shared" si="0"/>
        <v>#DIV/0!</v>
      </c>
      <c r="F11" s="249"/>
    </row>
    <row r="12" spans="1:6">
      <c r="A12" s="176" t="s">
        <v>222</v>
      </c>
      <c r="B12" s="189">
        <f>B13</f>
        <v>1000</v>
      </c>
      <c r="C12" s="184"/>
      <c r="D12" s="189">
        <f t="shared" ref="D12" si="2">D13</f>
        <v>42.01</v>
      </c>
      <c r="E12" s="248">
        <f t="shared" si="0"/>
        <v>4.2009999999999996</v>
      </c>
      <c r="F12" s="249"/>
    </row>
    <row r="13" spans="1:6">
      <c r="A13" s="178" t="s">
        <v>255</v>
      </c>
      <c r="B13" s="183">
        <v>1000</v>
      </c>
      <c r="C13" s="184"/>
      <c r="D13" s="190">
        <v>42.01</v>
      </c>
      <c r="E13" s="248">
        <f t="shared" si="0"/>
        <v>4.2009999999999996</v>
      </c>
      <c r="F13" s="249"/>
    </row>
    <row r="14" spans="1:6">
      <c r="A14" s="178"/>
      <c r="B14" s="183"/>
      <c r="C14" s="184"/>
      <c r="D14" s="190"/>
      <c r="E14" s="248" t="e">
        <f t="shared" si="0"/>
        <v>#DIV/0!</v>
      </c>
      <c r="F14" s="249"/>
    </row>
    <row r="15" spans="1:6">
      <c r="A15" s="181" t="s">
        <v>226</v>
      </c>
      <c r="B15" s="189">
        <f>B16+B17</f>
        <v>81864.5</v>
      </c>
      <c r="C15" s="184"/>
      <c r="D15" s="189">
        <f t="shared" ref="D15" si="3">D16+D17</f>
        <v>50448.59</v>
      </c>
      <c r="E15" s="248">
        <f t="shared" si="0"/>
        <v>61.624501462783009</v>
      </c>
      <c r="F15" s="249"/>
    </row>
    <row r="16" spans="1:6" ht="15.75" customHeight="1">
      <c r="A16" s="178" t="s">
        <v>258</v>
      </c>
      <c r="B16" s="183">
        <v>80864.5</v>
      </c>
      <c r="C16" s="184"/>
      <c r="D16" s="190">
        <v>50448.59</v>
      </c>
      <c r="E16" s="248">
        <f t="shared" si="0"/>
        <v>62.386572599842935</v>
      </c>
      <c r="F16" s="249"/>
    </row>
    <row r="17" spans="1:6">
      <c r="A17" s="178" t="s">
        <v>259</v>
      </c>
      <c r="B17" s="183">
        <v>1000</v>
      </c>
      <c r="C17" s="184"/>
      <c r="D17" s="190">
        <v>0</v>
      </c>
      <c r="E17" s="248">
        <f t="shared" si="0"/>
        <v>0</v>
      </c>
      <c r="F17" s="249"/>
    </row>
    <row r="18" spans="1:6">
      <c r="A18" s="178"/>
      <c r="B18" s="183"/>
      <c r="C18" s="184"/>
      <c r="D18" s="190"/>
      <c r="E18" s="248" t="e">
        <f t="shared" si="0"/>
        <v>#DIV/0!</v>
      </c>
      <c r="F18" s="249"/>
    </row>
    <row r="19" spans="1:6">
      <c r="A19" s="176" t="s">
        <v>227</v>
      </c>
      <c r="B19" s="189">
        <f>B20+B21+B22</f>
        <v>1264227.26</v>
      </c>
      <c r="C19" s="184"/>
      <c r="D19" s="189">
        <f>D20+D21+D22</f>
        <v>592335.38</v>
      </c>
      <c r="E19" s="248">
        <f t="shared" si="0"/>
        <v>46.85355226401304</v>
      </c>
      <c r="F19" s="249"/>
    </row>
    <row r="20" spans="1:6">
      <c r="A20" s="182" t="s">
        <v>261</v>
      </c>
      <c r="B20" s="183">
        <v>1239710.17</v>
      </c>
      <c r="C20" s="184"/>
      <c r="D20" s="190">
        <v>575236.99</v>
      </c>
      <c r="E20" s="248">
        <f t="shared" ref="E20" si="4">D20/B20*100</f>
        <v>46.400925306598076</v>
      </c>
      <c r="F20" s="249"/>
    </row>
    <row r="21" spans="1:6">
      <c r="A21" s="182" t="s">
        <v>256</v>
      </c>
      <c r="B21" s="183">
        <v>15000</v>
      </c>
      <c r="C21" s="184"/>
      <c r="D21" s="190">
        <v>10815</v>
      </c>
      <c r="E21" s="248">
        <f t="shared" si="0"/>
        <v>72.099999999999994</v>
      </c>
      <c r="F21" s="249"/>
    </row>
    <row r="22" spans="1:6">
      <c r="A22" s="182" t="s">
        <v>260</v>
      </c>
      <c r="B22" s="183">
        <v>9517.09</v>
      </c>
      <c r="C22" s="184"/>
      <c r="D22" s="190">
        <v>6283.39</v>
      </c>
      <c r="E22" s="248">
        <f t="shared" si="0"/>
        <v>66.022176946944924</v>
      </c>
      <c r="F22" s="249"/>
    </row>
    <row r="23" spans="1:6">
      <c r="A23" s="179"/>
      <c r="B23" s="183"/>
      <c r="C23" s="184"/>
      <c r="D23" s="190"/>
      <c r="E23" s="248" t="e">
        <f t="shared" si="0"/>
        <v>#DIV/0!</v>
      </c>
      <c r="F23" s="249"/>
    </row>
    <row r="24" spans="1:6">
      <c r="A24" s="176" t="s">
        <v>228</v>
      </c>
      <c r="B24" s="189">
        <f>B25</f>
        <v>2000</v>
      </c>
      <c r="C24" s="184"/>
      <c r="D24" s="189">
        <f t="shared" ref="D24" si="5">D25</f>
        <v>0</v>
      </c>
      <c r="E24" s="248">
        <f t="shared" si="0"/>
        <v>0</v>
      </c>
      <c r="F24" s="249"/>
    </row>
    <row r="25" spans="1:6">
      <c r="A25" s="182" t="s">
        <v>262</v>
      </c>
      <c r="B25" s="183">
        <v>2000</v>
      </c>
      <c r="C25" s="184"/>
      <c r="D25" s="190">
        <v>0</v>
      </c>
      <c r="E25" s="248">
        <f t="shared" si="0"/>
        <v>0</v>
      </c>
      <c r="F25" s="249"/>
    </row>
    <row r="26" spans="1:6">
      <c r="A26" s="178"/>
      <c r="B26" s="183"/>
      <c r="C26" s="184"/>
      <c r="D26" s="190"/>
      <c r="E26" s="248" t="e">
        <f t="shared" si="0"/>
        <v>#DIV/0!</v>
      </c>
      <c r="F26" s="249"/>
    </row>
    <row r="27" spans="1:6">
      <c r="A27" s="195" t="s">
        <v>225</v>
      </c>
      <c r="B27" s="199">
        <f>B29+B33+B36+B40+B45</f>
        <v>1309956.4900000002</v>
      </c>
      <c r="C27" s="198"/>
      <c r="D27" s="199">
        <f>D29+D33+D36+D40+D45</f>
        <v>640147.75</v>
      </c>
      <c r="E27" s="250">
        <f t="shared" si="0"/>
        <v>48.867863542551696</v>
      </c>
      <c r="F27" s="366">
        <f>D27/B27*100</f>
        <v>48.867863542551696</v>
      </c>
    </row>
    <row r="28" spans="1:6">
      <c r="A28" s="176"/>
      <c r="B28" s="190"/>
      <c r="C28" s="184"/>
      <c r="D28" s="190"/>
      <c r="E28" s="248" t="e">
        <f t="shared" si="0"/>
        <v>#DIV/0!</v>
      </c>
      <c r="F28" s="192"/>
    </row>
    <row r="29" spans="1:6">
      <c r="A29" s="176" t="s">
        <v>221</v>
      </c>
      <c r="B29" s="193">
        <f>B30+B31</f>
        <v>51919.490000000005</v>
      </c>
      <c r="C29" s="185"/>
      <c r="D29" s="193">
        <f>D30+D31</f>
        <v>21410.53</v>
      </c>
      <c r="E29" s="248">
        <f t="shared" si="0"/>
        <v>41.237943593051469</v>
      </c>
      <c r="F29" s="192"/>
    </row>
    <row r="30" spans="1:6">
      <c r="A30" s="178" t="s">
        <v>257</v>
      </c>
      <c r="B30" s="183">
        <v>45500.9</v>
      </c>
      <c r="C30" s="185"/>
      <c r="D30" s="190">
        <v>16857.46</v>
      </c>
      <c r="E30" s="248">
        <f t="shared" si="0"/>
        <v>37.048629807322492</v>
      </c>
      <c r="F30" s="192"/>
    </row>
    <row r="31" spans="1:6">
      <c r="A31" s="177" t="s">
        <v>254</v>
      </c>
      <c r="B31" s="183">
        <v>6418.59</v>
      </c>
      <c r="C31" s="185"/>
      <c r="D31" s="190">
        <v>4553.07</v>
      </c>
      <c r="E31" s="248">
        <f t="shared" si="0"/>
        <v>70.935672787948747</v>
      </c>
      <c r="F31" s="192"/>
    </row>
    <row r="32" spans="1:6">
      <c r="A32" s="177"/>
      <c r="B32" s="190"/>
      <c r="C32" s="185"/>
      <c r="D32" s="190"/>
      <c r="E32" s="248" t="e">
        <f t="shared" si="0"/>
        <v>#DIV/0!</v>
      </c>
      <c r="F32" s="192"/>
    </row>
    <row r="33" spans="1:6">
      <c r="A33" s="176" t="s">
        <v>222</v>
      </c>
      <c r="B33" s="193">
        <f>B34</f>
        <v>1286.6400000000001</v>
      </c>
      <c r="C33" s="184"/>
      <c r="D33" s="193">
        <f>D34</f>
        <v>41.49</v>
      </c>
      <c r="E33" s="248">
        <f t="shared" si="0"/>
        <v>3.2246782316731957</v>
      </c>
      <c r="F33" s="192"/>
    </row>
    <row r="34" spans="1:6">
      <c r="A34" s="178" t="s">
        <v>255</v>
      </c>
      <c r="B34" s="190">
        <v>1286.6400000000001</v>
      </c>
      <c r="C34" s="184"/>
      <c r="D34" s="190">
        <v>41.49</v>
      </c>
      <c r="E34" s="248">
        <f t="shared" si="0"/>
        <v>3.2246782316731957</v>
      </c>
      <c r="F34" s="192"/>
    </row>
    <row r="35" spans="1:6">
      <c r="A35" s="178"/>
      <c r="B35" s="190"/>
      <c r="C35" s="184"/>
      <c r="D35" s="190"/>
      <c r="E35" s="248" t="e">
        <f t="shared" si="0"/>
        <v>#DIV/0!</v>
      </c>
      <c r="F35" s="192"/>
    </row>
    <row r="36" spans="1:6">
      <c r="A36" s="181" t="s">
        <v>226</v>
      </c>
      <c r="B36" s="193">
        <f>B37+B38</f>
        <v>81930.509999999995</v>
      </c>
      <c r="C36" s="184"/>
      <c r="D36" s="193">
        <f>D37+D38</f>
        <v>38135.75</v>
      </c>
      <c r="E36" s="248">
        <f t="shared" si="0"/>
        <v>46.546457479637318</v>
      </c>
      <c r="F36" s="192"/>
    </row>
    <row r="37" spans="1:6" ht="16.5" customHeight="1">
      <c r="A37" s="178" t="s">
        <v>258</v>
      </c>
      <c r="B37" s="190">
        <v>80864.5</v>
      </c>
      <c r="C37" s="184"/>
      <c r="D37" s="190">
        <v>38135.75</v>
      </c>
      <c r="E37" s="248">
        <f t="shared" si="0"/>
        <v>47.160064057775664</v>
      </c>
      <c r="F37" s="192"/>
    </row>
    <row r="38" spans="1:6">
      <c r="A38" s="178" t="s">
        <v>259</v>
      </c>
      <c r="B38" s="190">
        <v>1066.01</v>
      </c>
      <c r="C38" s="184"/>
      <c r="D38" s="190">
        <v>0</v>
      </c>
      <c r="E38" s="248">
        <f t="shared" si="0"/>
        <v>0</v>
      </c>
      <c r="F38" s="192"/>
    </row>
    <row r="39" spans="1:6">
      <c r="A39" s="178"/>
      <c r="B39" s="190"/>
      <c r="C39" s="184"/>
      <c r="D39" s="190"/>
      <c r="E39" s="248" t="e">
        <f t="shared" si="0"/>
        <v>#DIV/0!</v>
      </c>
      <c r="F39" s="192"/>
    </row>
    <row r="40" spans="1:6">
      <c r="A40" s="176" t="s">
        <v>227</v>
      </c>
      <c r="B40" s="193">
        <f>B41+B42+B43</f>
        <v>1172570.25</v>
      </c>
      <c r="C40" s="184"/>
      <c r="D40" s="193">
        <f>D41+D42+D43</f>
        <v>580559.98</v>
      </c>
      <c r="E40" s="248">
        <f t="shared" si="0"/>
        <v>49.511743965873258</v>
      </c>
      <c r="F40" s="192"/>
    </row>
    <row r="41" spans="1:6">
      <c r="A41" s="182" t="s">
        <v>261</v>
      </c>
      <c r="B41" s="190">
        <v>1148053.1599999999</v>
      </c>
      <c r="C41" s="184"/>
      <c r="D41" s="190">
        <v>563011.59</v>
      </c>
      <c r="E41" s="248">
        <f t="shared" si="0"/>
        <v>49.04055052642336</v>
      </c>
      <c r="F41" s="192"/>
    </row>
    <row r="42" spans="1:6">
      <c r="A42" s="182" t="s">
        <v>256</v>
      </c>
      <c r="B42" s="190">
        <v>15000</v>
      </c>
      <c r="C42" s="184"/>
      <c r="D42" s="190">
        <v>11265</v>
      </c>
      <c r="E42" s="248">
        <f t="shared" si="0"/>
        <v>75.099999999999994</v>
      </c>
      <c r="F42" s="192"/>
    </row>
    <row r="43" spans="1:6">
      <c r="A43" s="182" t="s">
        <v>260</v>
      </c>
      <c r="B43" s="190">
        <v>9517.09</v>
      </c>
      <c r="C43" s="184"/>
      <c r="D43" s="190">
        <v>6283.39</v>
      </c>
      <c r="E43" s="248">
        <f t="shared" si="0"/>
        <v>66.022176946944924</v>
      </c>
      <c r="F43" s="192"/>
    </row>
    <row r="44" spans="1:6">
      <c r="A44" s="179"/>
      <c r="B44" s="191"/>
      <c r="C44" s="192"/>
      <c r="D44" s="191"/>
      <c r="E44" s="248" t="e">
        <f t="shared" si="0"/>
        <v>#DIV/0!</v>
      </c>
      <c r="F44" s="192"/>
    </row>
    <row r="45" spans="1:6">
      <c r="A45" s="176" t="s">
        <v>228</v>
      </c>
      <c r="B45" s="193">
        <f>B46</f>
        <v>2249.6</v>
      </c>
      <c r="C45" s="192"/>
      <c r="D45" s="367">
        <f>D46</f>
        <v>0</v>
      </c>
      <c r="E45" s="248">
        <f t="shared" si="0"/>
        <v>0</v>
      </c>
      <c r="F45" s="192"/>
    </row>
    <row r="46" spans="1:6">
      <c r="A46" s="182" t="s">
        <v>262</v>
      </c>
      <c r="B46" s="190">
        <v>2249.6</v>
      </c>
      <c r="C46" s="192"/>
      <c r="D46" s="341">
        <v>0</v>
      </c>
      <c r="E46" s="248">
        <f t="shared" si="0"/>
        <v>0</v>
      </c>
      <c r="F46" s="192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opLeftCell="A4" workbookViewId="0">
      <selection activeCell="F11" sqref="F11:G13"/>
    </sheetView>
  </sheetViews>
  <sheetFormatPr defaultRowHeight="15"/>
  <cols>
    <col min="1" max="1" width="25.42578125" customWidth="1"/>
    <col min="2" max="2" width="15.7109375" customWidth="1"/>
    <col min="3" max="4" width="16" customWidth="1"/>
    <col min="5" max="5" width="15.28515625" customWidth="1"/>
    <col min="6" max="6" width="12.140625" customWidth="1"/>
    <col min="7" max="7" width="13.28515625" customWidth="1"/>
  </cols>
  <sheetData>
    <row r="1" spans="1:7" ht="15.75">
      <c r="A1" s="414"/>
      <c r="B1" s="414"/>
      <c r="C1" s="414"/>
      <c r="D1" s="414"/>
      <c r="E1" s="414"/>
      <c r="F1" s="414"/>
      <c r="G1" s="414"/>
    </row>
    <row r="2" spans="1:7" ht="15.75">
      <c r="A2" s="414" t="s">
        <v>135</v>
      </c>
      <c r="B2" s="414"/>
      <c r="C2" s="414"/>
      <c r="D2" s="414"/>
      <c r="E2" s="414"/>
      <c r="F2" s="414"/>
      <c r="G2" s="414"/>
    </row>
    <row r="3" spans="1:7" ht="15.75">
      <c r="A3" s="414" t="s">
        <v>136</v>
      </c>
      <c r="B3" s="414"/>
      <c r="C3" s="414"/>
      <c r="D3" s="414"/>
      <c r="E3" s="414"/>
      <c r="F3" s="415"/>
      <c r="G3" s="415"/>
    </row>
    <row r="4" spans="1:7" ht="15.75">
      <c r="A4" s="32"/>
      <c r="B4" s="32"/>
      <c r="C4" s="32"/>
      <c r="D4" s="75"/>
      <c r="E4" s="32"/>
      <c r="F4" s="33"/>
      <c r="G4" s="33"/>
    </row>
    <row r="5" spans="1:7">
      <c r="A5" s="416" t="s">
        <v>137</v>
      </c>
      <c r="B5" s="416"/>
      <c r="C5" s="416"/>
      <c r="D5" s="416"/>
      <c r="E5" s="417"/>
      <c r="F5" s="417"/>
      <c r="G5" s="417"/>
    </row>
    <row r="6" spans="1:7">
      <c r="A6" s="251"/>
      <c r="B6" s="251"/>
      <c r="C6" s="251"/>
      <c r="D6" s="251"/>
      <c r="E6" s="251"/>
      <c r="F6" s="252"/>
      <c r="G6" s="252"/>
    </row>
    <row r="7" spans="1:7">
      <c r="A7" s="416" t="s">
        <v>138</v>
      </c>
      <c r="B7" s="416"/>
      <c r="C7" s="416"/>
      <c r="D7" s="416"/>
      <c r="E7" s="418"/>
      <c r="F7" s="418"/>
      <c r="G7" s="418"/>
    </row>
    <row r="8" spans="1:7" ht="15.75" thickBot="1">
      <c r="A8" s="251"/>
      <c r="B8" s="251"/>
      <c r="C8" s="251"/>
      <c r="D8" s="251"/>
      <c r="E8" s="251"/>
      <c r="F8" s="252"/>
      <c r="G8" s="252"/>
    </row>
    <row r="9" spans="1:7" ht="26.25" thickBot="1">
      <c r="A9" s="215" t="s">
        <v>205</v>
      </c>
      <c r="B9" s="218" t="s">
        <v>239</v>
      </c>
      <c r="C9" s="216" t="s">
        <v>263</v>
      </c>
      <c r="D9" s="217" t="s">
        <v>250</v>
      </c>
      <c r="E9" s="218" t="s">
        <v>251</v>
      </c>
      <c r="F9" s="215" t="s">
        <v>208</v>
      </c>
      <c r="G9" s="215" t="s">
        <v>208</v>
      </c>
    </row>
    <row r="10" spans="1:7" ht="15.75" thickBot="1">
      <c r="A10" s="219">
        <v>1</v>
      </c>
      <c r="B10" s="219">
        <v>2</v>
      </c>
      <c r="C10" s="219">
        <v>3</v>
      </c>
      <c r="D10" s="219">
        <v>4</v>
      </c>
      <c r="E10" s="219">
        <v>5</v>
      </c>
      <c r="F10" s="219" t="s">
        <v>206</v>
      </c>
      <c r="G10" s="220" t="s">
        <v>207</v>
      </c>
    </row>
    <row r="11" spans="1:7" ht="30" customHeight="1">
      <c r="A11" s="253" t="s">
        <v>142</v>
      </c>
      <c r="B11" s="254">
        <f>B12</f>
        <v>688002.95</v>
      </c>
      <c r="C11" s="254">
        <f>C12</f>
        <v>1309956.49</v>
      </c>
      <c r="D11" s="342"/>
      <c r="E11" s="254">
        <f>E12</f>
        <v>640147.75</v>
      </c>
      <c r="F11" s="368">
        <f>SUM(E11/B11*100)</f>
        <v>93.044332150029305</v>
      </c>
      <c r="G11" s="368">
        <f>SUM(E11/C11*100)</f>
        <v>48.86786354255171</v>
      </c>
    </row>
    <row r="12" spans="1:7" ht="34.5" customHeight="1">
      <c r="A12" s="255" t="s">
        <v>143</v>
      </c>
      <c r="B12" s="254">
        <f>B13</f>
        <v>688002.95</v>
      </c>
      <c r="C12" s="254">
        <f>C13</f>
        <v>1309956.49</v>
      </c>
      <c r="D12" s="342"/>
      <c r="E12" s="254">
        <f>E13</f>
        <v>640147.75</v>
      </c>
      <c r="F12" s="368">
        <f>SUM(E12/B12*100)</f>
        <v>93.044332150029305</v>
      </c>
      <c r="G12" s="368">
        <f>SUM(E12/C12*100)</f>
        <v>48.86786354255171</v>
      </c>
    </row>
    <row r="13" spans="1:7" ht="41.25" customHeight="1">
      <c r="A13" s="255" t="s">
        <v>177</v>
      </c>
      <c r="B13" s="254">
        <v>688002.95</v>
      </c>
      <c r="C13" s="254">
        <v>1309956.49</v>
      </c>
      <c r="D13" s="342"/>
      <c r="E13" s="254">
        <v>640147.75</v>
      </c>
      <c r="F13" s="368">
        <f t="shared" ref="F13:F14" si="0">SUM(E13/B13*100)</f>
        <v>93.044332150029305</v>
      </c>
      <c r="G13" s="368">
        <f t="shared" ref="G13:G14" si="1">SUM(E13/C13*100)</f>
        <v>48.86786354255171</v>
      </c>
    </row>
    <row r="14" spans="1:7" ht="30" hidden="1">
      <c r="A14" s="36" t="s">
        <v>144</v>
      </c>
      <c r="B14" s="35"/>
      <c r="C14" s="35">
        <v>6032.19</v>
      </c>
      <c r="D14" s="35"/>
      <c r="E14" s="34"/>
      <c r="F14" s="34" t="e">
        <f t="shared" si="0"/>
        <v>#DIV/0!</v>
      </c>
      <c r="G14" s="34">
        <f t="shared" si="1"/>
        <v>0</v>
      </c>
    </row>
  </sheetData>
  <mergeCells count="5">
    <mergeCell ref="A1:G1"/>
    <mergeCell ref="A2:G2"/>
    <mergeCell ref="A3:G3"/>
    <mergeCell ref="A5:G5"/>
    <mergeCell ref="A7:G7"/>
  </mergeCells>
  <pageMargins left="0.7" right="0.7" top="0.75" bottom="0.75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5" sqref="G5"/>
    </sheetView>
  </sheetViews>
  <sheetFormatPr defaultRowHeight="15"/>
  <cols>
    <col min="3" max="3" width="7.140625" customWidth="1"/>
    <col min="4" max="4" width="36" customWidth="1"/>
    <col min="5" max="5" width="10" customWidth="1"/>
    <col min="8" max="8" width="10.28515625" customWidth="1"/>
    <col min="9" max="9" width="10.42578125" customWidth="1"/>
  </cols>
  <sheetData>
    <row r="1" spans="1:9">
      <c r="A1" s="423" t="s">
        <v>234</v>
      </c>
      <c r="B1" s="423"/>
      <c r="C1" s="423"/>
      <c r="D1" s="423"/>
      <c r="E1" s="423"/>
      <c r="F1" s="423"/>
      <c r="G1" s="423"/>
      <c r="H1" s="423"/>
      <c r="I1" s="423"/>
    </row>
    <row r="2" spans="1:9">
      <c r="A2" s="419" t="s">
        <v>136</v>
      </c>
      <c r="B2" s="419"/>
      <c r="C2" s="419"/>
      <c r="D2" s="419"/>
      <c r="E2" s="419"/>
      <c r="F2" s="419"/>
      <c r="G2" s="419"/>
      <c r="H2" s="420"/>
      <c r="I2" s="420"/>
    </row>
    <row r="3" spans="1:9">
      <c r="A3" s="256"/>
      <c r="B3" s="256"/>
      <c r="C3" s="256"/>
      <c r="D3" s="256"/>
      <c r="E3" s="256"/>
      <c r="F3" s="256"/>
      <c r="G3" s="256"/>
      <c r="H3" s="257"/>
      <c r="I3" s="257"/>
    </row>
    <row r="4" spans="1:9">
      <c r="A4" s="419" t="s">
        <v>170</v>
      </c>
      <c r="B4" s="421"/>
      <c r="C4" s="421"/>
      <c r="D4" s="421"/>
      <c r="E4" s="421"/>
      <c r="F4" s="421"/>
      <c r="G4" s="421"/>
      <c r="H4" s="421"/>
      <c r="I4" s="421"/>
    </row>
    <row r="5" spans="1:9" ht="41.25" customHeight="1">
      <c r="A5" s="258" t="s">
        <v>150</v>
      </c>
      <c r="B5" s="258" t="s">
        <v>151</v>
      </c>
      <c r="C5" s="258" t="s">
        <v>152</v>
      </c>
      <c r="D5" s="258" t="s">
        <v>153</v>
      </c>
      <c r="E5" s="258" t="s">
        <v>154</v>
      </c>
      <c r="F5" s="258" t="s">
        <v>155</v>
      </c>
      <c r="G5" s="258" t="s">
        <v>156</v>
      </c>
      <c r="H5" s="258" t="s">
        <v>139</v>
      </c>
      <c r="I5" s="258" t="s">
        <v>139</v>
      </c>
    </row>
    <row r="6" spans="1:9" ht="15.75" customHeight="1">
      <c r="A6" s="422">
        <v>1</v>
      </c>
      <c r="B6" s="422"/>
      <c r="C6" s="422"/>
      <c r="D6" s="422"/>
      <c r="E6" s="259">
        <v>2</v>
      </c>
      <c r="F6" s="259">
        <v>3</v>
      </c>
      <c r="G6" s="259">
        <v>4</v>
      </c>
      <c r="H6" s="259" t="s">
        <v>140</v>
      </c>
      <c r="I6" s="259" t="s">
        <v>141</v>
      </c>
    </row>
    <row r="7" spans="1:9" ht="14.25" customHeight="1">
      <c r="A7" s="260">
        <v>8</v>
      </c>
      <c r="B7" s="261"/>
      <c r="C7" s="261"/>
      <c r="D7" s="261" t="s">
        <v>157</v>
      </c>
      <c r="E7" s="262">
        <v>0</v>
      </c>
      <c r="F7" s="262">
        <v>0</v>
      </c>
      <c r="G7" s="262">
        <v>0</v>
      </c>
      <c r="H7" s="263" t="e">
        <v>#DIV/0!</v>
      </c>
      <c r="I7" s="263" t="e">
        <v>#DIV/0!</v>
      </c>
    </row>
    <row r="8" spans="1:9">
      <c r="A8" s="264"/>
      <c r="B8" s="265">
        <v>84</v>
      </c>
      <c r="C8" s="266"/>
      <c r="D8" s="267" t="s">
        <v>158</v>
      </c>
      <c r="E8" s="268">
        <v>0</v>
      </c>
      <c r="F8" s="268"/>
      <c r="G8" s="268">
        <v>0</v>
      </c>
      <c r="H8" s="269" t="e">
        <v>#DIV/0!</v>
      </c>
      <c r="I8" s="269" t="e">
        <v>#DIV/0!</v>
      </c>
    </row>
    <row r="9" spans="1:9" ht="14.25" customHeight="1">
      <c r="A9" s="264"/>
      <c r="B9" s="270" t="s">
        <v>159</v>
      </c>
      <c r="C9" s="271"/>
      <c r="D9" s="272" t="s">
        <v>160</v>
      </c>
      <c r="E9" s="273">
        <v>0</v>
      </c>
      <c r="F9" s="273"/>
      <c r="G9" s="273">
        <v>0</v>
      </c>
      <c r="H9" s="269" t="e">
        <v>#DIV/0!</v>
      </c>
      <c r="I9" s="269" t="e">
        <v>#DIV/0!</v>
      </c>
    </row>
    <row r="10" spans="1:9" ht="30.75" customHeight="1">
      <c r="A10" s="274"/>
      <c r="B10" s="275">
        <v>8422</v>
      </c>
      <c r="C10" s="276"/>
      <c r="D10" s="277" t="s">
        <v>161</v>
      </c>
      <c r="E10" s="278">
        <v>0</v>
      </c>
      <c r="F10" s="278">
        <v>0</v>
      </c>
      <c r="G10" s="279">
        <v>0</v>
      </c>
      <c r="H10" s="280" t="e">
        <v>#DIV/0!</v>
      </c>
      <c r="I10" s="269" t="e">
        <v>#DIV/0!</v>
      </c>
    </row>
    <row r="11" spans="1:9" ht="15.75" customHeight="1">
      <c r="A11" s="281"/>
      <c r="B11" s="282"/>
      <c r="C11" s="283">
        <v>81</v>
      </c>
      <c r="D11" s="284" t="s">
        <v>162</v>
      </c>
      <c r="E11" s="285">
        <v>0</v>
      </c>
      <c r="F11" s="285">
        <v>0</v>
      </c>
      <c r="G11" s="285">
        <v>0</v>
      </c>
      <c r="H11" s="269" t="e">
        <v>#DIV/0!</v>
      </c>
      <c r="I11" s="269" t="e">
        <v>#DIV/0!</v>
      </c>
    </row>
    <row r="12" spans="1:9" ht="30" customHeight="1">
      <c r="A12" s="286">
        <v>5</v>
      </c>
      <c r="B12" s="287"/>
      <c r="C12" s="288"/>
      <c r="D12" s="289" t="s">
        <v>163</v>
      </c>
      <c r="E12" s="290">
        <v>0</v>
      </c>
      <c r="F12" s="290">
        <v>0</v>
      </c>
      <c r="G12" s="290">
        <v>0</v>
      </c>
      <c r="H12" s="263" t="e">
        <v>#DIV/0!</v>
      </c>
      <c r="I12" s="263" t="e">
        <v>#DIV/0!</v>
      </c>
    </row>
    <row r="13" spans="1:9" ht="33" customHeight="1">
      <c r="A13" s="291"/>
      <c r="B13" s="291">
        <v>54</v>
      </c>
      <c r="C13" s="292"/>
      <c r="D13" s="293" t="s">
        <v>164</v>
      </c>
      <c r="E13" s="294">
        <v>0</v>
      </c>
      <c r="F13" s="294"/>
      <c r="G13" s="294">
        <v>0</v>
      </c>
      <c r="H13" s="269" t="e">
        <v>#DIV/0!</v>
      </c>
      <c r="I13" s="269" t="e">
        <v>#DIV/0!</v>
      </c>
    </row>
    <row r="14" spans="1:9" ht="61.5" customHeight="1">
      <c r="A14" s="291"/>
      <c r="B14" s="291" t="s">
        <v>165</v>
      </c>
      <c r="C14" s="292"/>
      <c r="D14" s="294" t="s">
        <v>166</v>
      </c>
      <c r="E14" s="294">
        <v>0</v>
      </c>
      <c r="F14" s="294"/>
      <c r="G14" s="294">
        <v>0</v>
      </c>
      <c r="H14" s="269" t="e">
        <v>#DIV/0!</v>
      </c>
      <c r="I14" s="269" t="e">
        <v>#DIV/0!</v>
      </c>
    </row>
    <row r="15" spans="1:9" ht="47.25" customHeight="1">
      <c r="A15" s="295"/>
      <c r="B15" s="295" t="s">
        <v>167</v>
      </c>
      <c r="C15" s="296"/>
      <c r="D15" s="297" t="s">
        <v>168</v>
      </c>
      <c r="E15" s="297">
        <v>0</v>
      </c>
      <c r="F15" s="297">
        <v>0</v>
      </c>
      <c r="G15" s="298">
        <v>0</v>
      </c>
      <c r="H15" s="269" t="e">
        <v>#DIV/0!</v>
      </c>
      <c r="I15" s="269" t="e">
        <v>#DIV/0!</v>
      </c>
    </row>
    <row r="16" spans="1:9">
      <c r="A16" s="281"/>
      <c r="B16" s="282"/>
      <c r="C16" s="283">
        <v>11</v>
      </c>
      <c r="D16" s="284" t="s">
        <v>169</v>
      </c>
      <c r="E16" s="285">
        <v>0</v>
      </c>
      <c r="F16" s="285">
        <v>0</v>
      </c>
      <c r="G16" s="285">
        <v>0</v>
      </c>
      <c r="H16" s="269" t="e">
        <v>#DIV/0!</v>
      </c>
      <c r="I16" s="269" t="e">
        <v>#DIV/0!</v>
      </c>
    </row>
  </sheetData>
  <mergeCells count="4">
    <mergeCell ref="A2:I2"/>
    <mergeCell ref="A4:I4"/>
    <mergeCell ref="A6:D6"/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topLeftCell="A40" workbookViewId="0">
      <selection activeCell="C69" sqref="C69:D72"/>
    </sheetView>
  </sheetViews>
  <sheetFormatPr defaultRowHeight="15"/>
  <cols>
    <col min="1" max="1" width="13.42578125" customWidth="1"/>
    <col min="2" max="2" width="85.5703125" customWidth="1"/>
    <col min="3" max="3" width="15.85546875" customWidth="1"/>
    <col min="4" max="4" width="12.42578125" customWidth="1"/>
    <col min="5" max="5" width="11.7109375" customWidth="1"/>
    <col min="6" max="6" width="11" customWidth="1"/>
    <col min="7" max="7" width="14.140625" hidden="1" customWidth="1"/>
  </cols>
  <sheetData>
    <row r="1" spans="1:7">
      <c r="A1" s="425" t="s">
        <v>149</v>
      </c>
      <c r="B1" s="425"/>
      <c r="C1" s="200"/>
      <c r="D1" s="200"/>
      <c r="E1" s="200"/>
      <c r="F1" s="200"/>
      <c r="G1" s="200"/>
    </row>
    <row r="2" spans="1:7">
      <c r="A2" s="200" t="s">
        <v>233</v>
      </c>
      <c r="B2" s="200"/>
      <c r="C2" s="200"/>
      <c r="D2" s="200"/>
      <c r="E2" s="200"/>
      <c r="F2" s="200"/>
      <c r="G2" s="200"/>
    </row>
    <row r="3" spans="1:7">
      <c r="A3" s="200" t="s">
        <v>178</v>
      </c>
      <c r="B3" s="200"/>
      <c r="C3" s="200"/>
      <c r="D3" s="200"/>
      <c r="E3" s="200"/>
      <c r="F3" s="200"/>
      <c r="G3" s="200"/>
    </row>
    <row r="4" spans="1:7">
      <c r="A4" s="200" t="s">
        <v>179</v>
      </c>
      <c r="B4" s="200" t="s">
        <v>180</v>
      </c>
      <c r="C4" s="200"/>
      <c r="D4" s="200"/>
      <c r="E4" s="200"/>
      <c r="F4" s="200"/>
      <c r="G4" s="200"/>
    </row>
    <row r="5" spans="1:7">
      <c r="A5" s="426" t="s">
        <v>264</v>
      </c>
      <c r="B5" s="426"/>
      <c r="C5" s="426"/>
      <c r="D5" s="426"/>
      <c r="E5" s="426"/>
      <c r="F5" s="426"/>
      <c r="G5" s="426"/>
    </row>
    <row r="6" spans="1:7" ht="38.25">
      <c r="A6" s="226"/>
      <c r="B6" s="227" t="s">
        <v>87</v>
      </c>
      <c r="C6" s="227" t="s">
        <v>265</v>
      </c>
      <c r="D6" s="227" t="s">
        <v>266</v>
      </c>
      <c r="E6" s="227" t="s">
        <v>267</v>
      </c>
      <c r="F6" s="227" t="s">
        <v>128</v>
      </c>
      <c r="G6" s="200"/>
    </row>
    <row r="7" spans="1:7" ht="18.75" customHeight="1">
      <c r="A7" s="228"/>
      <c r="B7" s="229">
        <v>1</v>
      </c>
      <c r="C7" s="227">
        <v>2</v>
      </c>
      <c r="D7" s="229">
        <v>3</v>
      </c>
      <c r="E7" s="230">
        <v>4</v>
      </c>
      <c r="F7" s="227" t="s">
        <v>140</v>
      </c>
      <c r="G7" s="200"/>
    </row>
    <row r="8" spans="1:7">
      <c r="A8" s="231"/>
      <c r="B8" s="232" t="s">
        <v>88</v>
      </c>
      <c r="C8" s="233">
        <f>C9+C14+C19+C28+C34+C39+C45+C50+C56+C61</f>
        <v>1401011.25</v>
      </c>
      <c r="D8" s="234"/>
      <c r="E8" s="235">
        <f>E9+E14+E19+E28+E39+E45+E50+E56+E61+E34</f>
        <v>663533.18999999994</v>
      </c>
      <c r="F8" s="233">
        <f>(E8/C8)*100</f>
        <v>47.361017978977685</v>
      </c>
      <c r="G8" s="200"/>
    </row>
    <row r="9" spans="1:7">
      <c r="A9" s="427" t="s">
        <v>268</v>
      </c>
      <c r="B9" s="428"/>
      <c r="C9" s="236">
        <f>C10</f>
        <v>45500.9</v>
      </c>
      <c r="D9" s="236"/>
      <c r="E9" s="236">
        <f>E10</f>
        <v>12274.05</v>
      </c>
      <c r="F9" s="237">
        <f t="shared" ref="F9:F18" si="0">(E9/C9)*100</f>
        <v>26.97540048658378</v>
      </c>
      <c r="G9" s="200"/>
    </row>
    <row r="10" spans="1:7">
      <c r="A10" s="239">
        <v>6</v>
      </c>
      <c r="B10" s="240" t="s">
        <v>90</v>
      </c>
      <c r="C10" s="190">
        <f>C11</f>
        <v>45500.9</v>
      </c>
      <c r="D10" s="238"/>
      <c r="E10" s="190">
        <f>E11</f>
        <v>12274.05</v>
      </c>
      <c r="F10" s="244">
        <f t="shared" si="0"/>
        <v>26.97540048658378</v>
      </c>
      <c r="G10" s="200"/>
    </row>
    <row r="11" spans="1:7">
      <c r="A11" s="239">
        <v>67</v>
      </c>
      <c r="B11" s="240" t="s">
        <v>95</v>
      </c>
      <c r="C11" s="190">
        <v>45500.9</v>
      </c>
      <c r="D11" s="238"/>
      <c r="E11" s="190">
        <f>E12</f>
        <v>12274.05</v>
      </c>
      <c r="F11" s="244">
        <f t="shared" si="0"/>
        <v>26.97540048658378</v>
      </c>
      <c r="G11" s="200"/>
    </row>
    <row r="12" spans="1:7">
      <c r="A12" s="239">
        <v>671</v>
      </c>
      <c r="B12" s="191" t="s">
        <v>96</v>
      </c>
      <c r="C12" s="190">
        <f>C13</f>
        <v>0</v>
      </c>
      <c r="D12" s="238"/>
      <c r="E12" s="190">
        <f>E13</f>
        <v>12274.05</v>
      </c>
      <c r="F12" s="244" t="e">
        <f t="shared" si="0"/>
        <v>#DIV/0!</v>
      </c>
      <c r="G12" s="200"/>
    </row>
    <row r="13" spans="1:7">
      <c r="A13" s="239">
        <v>6711</v>
      </c>
      <c r="B13" s="191" t="s">
        <v>97</v>
      </c>
      <c r="C13" s="190">
        <v>0</v>
      </c>
      <c r="D13" s="238"/>
      <c r="E13" s="190">
        <v>12274.05</v>
      </c>
      <c r="F13" s="244" t="e">
        <f t="shared" si="0"/>
        <v>#DIV/0!</v>
      </c>
      <c r="G13" s="200"/>
    </row>
    <row r="14" spans="1:7">
      <c r="A14" s="427" t="s">
        <v>273</v>
      </c>
      <c r="B14" s="428"/>
      <c r="C14" s="236">
        <f>C15</f>
        <v>6418.59</v>
      </c>
      <c r="D14" s="236"/>
      <c r="E14" s="236">
        <f>E15</f>
        <v>8433.16</v>
      </c>
      <c r="F14" s="369">
        <f t="shared" si="0"/>
        <v>131.38648830973781</v>
      </c>
      <c r="G14" s="200"/>
    </row>
    <row r="15" spans="1:7">
      <c r="A15" s="239">
        <v>6</v>
      </c>
      <c r="B15" s="240" t="s">
        <v>90</v>
      </c>
      <c r="C15" s="190">
        <f>C16</f>
        <v>6418.59</v>
      </c>
      <c r="D15" s="238"/>
      <c r="E15" s="190">
        <f t="shared" ref="E15" si="1">E18</f>
        <v>8433.16</v>
      </c>
      <c r="F15" s="244">
        <f t="shared" si="0"/>
        <v>131.38648830973781</v>
      </c>
      <c r="G15" s="200"/>
    </row>
    <row r="16" spans="1:7">
      <c r="A16" s="239">
        <v>67</v>
      </c>
      <c r="B16" s="240" t="s">
        <v>95</v>
      </c>
      <c r="C16" s="190">
        <v>6418.59</v>
      </c>
      <c r="D16" s="238"/>
      <c r="E16" s="190">
        <f>E17</f>
        <v>8433.16</v>
      </c>
      <c r="F16" s="244">
        <f t="shared" si="0"/>
        <v>131.38648830973781</v>
      </c>
      <c r="G16" s="200"/>
    </row>
    <row r="17" spans="1:7">
      <c r="A17" s="239">
        <v>671</v>
      </c>
      <c r="B17" s="191" t="s">
        <v>96</v>
      </c>
      <c r="C17" s="190">
        <v>0</v>
      </c>
      <c r="D17" s="238"/>
      <c r="E17" s="190">
        <f>E18</f>
        <v>8433.16</v>
      </c>
      <c r="F17" s="244" t="e">
        <f t="shared" si="0"/>
        <v>#DIV/0!</v>
      </c>
      <c r="G17" s="200"/>
    </row>
    <row r="18" spans="1:7">
      <c r="A18" s="239">
        <v>6711</v>
      </c>
      <c r="B18" s="191" t="s">
        <v>97</v>
      </c>
      <c r="C18" s="190">
        <v>0</v>
      </c>
      <c r="D18" s="238"/>
      <c r="E18" s="190">
        <v>8433.16</v>
      </c>
      <c r="F18" s="244" t="e">
        <f t="shared" si="0"/>
        <v>#DIV/0!</v>
      </c>
      <c r="G18" s="200"/>
    </row>
    <row r="19" spans="1:7">
      <c r="A19" s="427" t="s">
        <v>89</v>
      </c>
      <c r="B19" s="428"/>
      <c r="C19" s="236">
        <f>SUM(C20:C20)</f>
        <v>1000</v>
      </c>
      <c r="D19" s="236"/>
      <c r="E19" s="236">
        <f>E20</f>
        <v>42.01</v>
      </c>
      <c r="F19" s="237">
        <f t="shared" ref="F19:F49" si="2">(E19/C19)*100</f>
        <v>4.2009999999999996</v>
      </c>
      <c r="G19" s="200"/>
    </row>
    <row r="20" spans="1:7">
      <c r="A20" s="191">
        <v>6</v>
      </c>
      <c r="B20" s="191" t="s">
        <v>90</v>
      </c>
      <c r="C20" s="190">
        <f>C21+C24</f>
        <v>1000</v>
      </c>
      <c r="D20" s="238"/>
      <c r="E20" s="190">
        <f>E21+E24</f>
        <v>42.01</v>
      </c>
      <c r="F20" s="244">
        <f t="shared" si="2"/>
        <v>4.2009999999999996</v>
      </c>
      <c r="G20" s="200"/>
    </row>
    <row r="21" spans="1:7">
      <c r="A21" s="191">
        <v>64</v>
      </c>
      <c r="B21" s="191" t="s">
        <v>91</v>
      </c>
      <c r="C21" s="190">
        <v>1</v>
      </c>
      <c r="D21" s="238"/>
      <c r="E21" s="190">
        <f>E22</f>
        <v>0.01</v>
      </c>
      <c r="F21" s="244">
        <f t="shared" si="2"/>
        <v>1</v>
      </c>
      <c r="G21" s="200"/>
    </row>
    <row r="22" spans="1:7">
      <c r="A22" s="191">
        <v>641</v>
      </c>
      <c r="B22" s="191" t="s">
        <v>92</v>
      </c>
      <c r="C22" s="190">
        <f>C23</f>
        <v>0</v>
      </c>
      <c r="D22" s="238"/>
      <c r="E22" s="190">
        <f>E23</f>
        <v>0.01</v>
      </c>
      <c r="F22" s="244" t="e">
        <f t="shared" si="2"/>
        <v>#DIV/0!</v>
      </c>
      <c r="G22" s="200"/>
    </row>
    <row r="23" spans="1:7">
      <c r="A23" s="191">
        <v>6413</v>
      </c>
      <c r="B23" s="191" t="s">
        <v>93</v>
      </c>
      <c r="C23" s="190">
        <v>0</v>
      </c>
      <c r="D23" s="238"/>
      <c r="E23" s="190">
        <v>0.01</v>
      </c>
      <c r="F23" s="244" t="e">
        <f t="shared" si="2"/>
        <v>#DIV/0!</v>
      </c>
      <c r="G23" s="200"/>
    </row>
    <row r="24" spans="1:7">
      <c r="A24" s="191">
        <v>66</v>
      </c>
      <c r="B24" s="191" t="s">
        <v>79</v>
      </c>
      <c r="C24" s="190">
        <v>999</v>
      </c>
      <c r="D24" s="238"/>
      <c r="E24" s="190">
        <f>E25</f>
        <v>42</v>
      </c>
      <c r="F24" s="244">
        <f t="shared" si="2"/>
        <v>4.2042042042042045</v>
      </c>
      <c r="G24" s="200"/>
    </row>
    <row r="25" spans="1:7">
      <c r="A25" s="191">
        <v>661</v>
      </c>
      <c r="B25" s="191" t="s">
        <v>79</v>
      </c>
      <c r="C25" s="190">
        <f t="shared" ref="C25:E25" si="3">C27</f>
        <v>0</v>
      </c>
      <c r="D25" s="238"/>
      <c r="E25" s="190">
        <f t="shared" si="3"/>
        <v>42</v>
      </c>
      <c r="F25" s="244" t="e">
        <f t="shared" si="2"/>
        <v>#DIV/0!</v>
      </c>
      <c r="G25" s="200"/>
    </row>
    <row r="26" spans="1:7">
      <c r="A26" s="191">
        <v>6614</v>
      </c>
      <c r="B26" s="191" t="s">
        <v>130</v>
      </c>
      <c r="C26" s="190">
        <v>0</v>
      </c>
      <c r="D26" s="238"/>
      <c r="E26" s="190">
        <v>0</v>
      </c>
      <c r="F26" s="244" t="e">
        <f t="shared" ref="F26" si="4">(E26/C26)*100</f>
        <v>#DIV/0!</v>
      </c>
      <c r="G26" s="200"/>
    </row>
    <row r="27" spans="1:7">
      <c r="A27" s="191">
        <v>6615</v>
      </c>
      <c r="B27" s="191" t="s">
        <v>253</v>
      </c>
      <c r="C27" s="190">
        <v>0</v>
      </c>
      <c r="D27" s="238"/>
      <c r="E27" s="190">
        <v>42</v>
      </c>
      <c r="F27" s="244" t="e">
        <f t="shared" si="2"/>
        <v>#DIV/0!</v>
      </c>
      <c r="G27" s="200"/>
    </row>
    <row r="28" spans="1:7">
      <c r="A28" s="424" t="s">
        <v>94</v>
      </c>
      <c r="B28" s="424"/>
      <c r="C28" s="236">
        <f>SUM(C30)</f>
        <v>80864.5</v>
      </c>
      <c r="D28" s="236"/>
      <c r="E28" s="236">
        <f t="shared" ref="E28" si="5">SUM(E30)</f>
        <v>50448.59</v>
      </c>
      <c r="F28" s="245">
        <f t="shared" ref="F28:F33" si="6">(E28/C28)*100</f>
        <v>62.386572599842935</v>
      </c>
      <c r="G28" s="200"/>
    </row>
    <row r="29" spans="1:7">
      <c r="A29" s="239">
        <v>6</v>
      </c>
      <c r="B29" s="240" t="s">
        <v>90</v>
      </c>
      <c r="C29" s="241">
        <f>C30</f>
        <v>80864.5</v>
      </c>
      <c r="D29" s="238"/>
      <c r="E29" s="241">
        <f>E30</f>
        <v>50448.59</v>
      </c>
      <c r="F29" s="244">
        <f t="shared" si="6"/>
        <v>62.386572599842935</v>
      </c>
      <c r="G29" s="200"/>
    </row>
    <row r="30" spans="1:7">
      <c r="A30" s="239">
        <v>67</v>
      </c>
      <c r="B30" s="240" t="s">
        <v>95</v>
      </c>
      <c r="C30" s="241">
        <v>80864.5</v>
      </c>
      <c r="D30" s="238"/>
      <c r="E30" s="241">
        <f>E31</f>
        <v>50448.59</v>
      </c>
      <c r="F30" s="244">
        <f t="shared" si="6"/>
        <v>62.386572599842935</v>
      </c>
      <c r="G30" s="200"/>
    </row>
    <row r="31" spans="1:7">
      <c r="A31" s="239">
        <v>671</v>
      </c>
      <c r="B31" s="191" t="s">
        <v>96</v>
      </c>
      <c r="C31" s="241">
        <v>0</v>
      </c>
      <c r="D31" s="238"/>
      <c r="E31" s="241">
        <f>E32+E33</f>
        <v>50448.59</v>
      </c>
      <c r="F31" s="244" t="e">
        <f t="shared" si="6"/>
        <v>#DIV/0!</v>
      </c>
      <c r="G31" s="200"/>
    </row>
    <row r="32" spans="1:7">
      <c r="A32" s="239">
        <v>6711</v>
      </c>
      <c r="B32" s="191" t="s">
        <v>97</v>
      </c>
      <c r="C32" s="242">
        <v>0</v>
      </c>
      <c r="D32" s="243"/>
      <c r="E32" s="190">
        <v>50448.59</v>
      </c>
      <c r="F32" s="244" t="e">
        <f t="shared" si="6"/>
        <v>#DIV/0!</v>
      </c>
      <c r="G32" s="200"/>
    </row>
    <row r="33" spans="1:7">
      <c r="A33" s="191">
        <v>6712</v>
      </c>
      <c r="B33" s="191" t="s">
        <v>98</v>
      </c>
      <c r="C33" s="190">
        <v>0</v>
      </c>
      <c r="D33" s="238"/>
      <c r="E33" s="190">
        <v>0</v>
      </c>
      <c r="F33" s="244" t="e">
        <f t="shared" si="6"/>
        <v>#DIV/0!</v>
      </c>
      <c r="G33" s="200"/>
    </row>
    <row r="34" spans="1:7">
      <c r="A34" s="424" t="s">
        <v>99</v>
      </c>
      <c r="B34" s="424"/>
      <c r="C34" s="236">
        <f t="shared" ref="C34:E36" si="7">C35</f>
        <v>1000</v>
      </c>
      <c r="D34" s="236"/>
      <c r="E34" s="236">
        <f t="shared" si="7"/>
        <v>0</v>
      </c>
      <c r="F34" s="245">
        <f>(E34/C34)*100</f>
        <v>0</v>
      </c>
      <c r="G34" s="200"/>
    </row>
    <row r="35" spans="1:7">
      <c r="A35" s="191">
        <v>6</v>
      </c>
      <c r="B35" s="191" t="s">
        <v>90</v>
      </c>
      <c r="C35" s="190">
        <f t="shared" si="7"/>
        <v>1000</v>
      </c>
      <c r="D35" s="238"/>
      <c r="E35" s="190">
        <f t="shared" si="7"/>
        <v>0</v>
      </c>
      <c r="F35" s="244">
        <f t="shared" ref="F35:F38" si="8">(E35/C35)*100</f>
        <v>0</v>
      </c>
      <c r="G35" s="200"/>
    </row>
    <row r="36" spans="1:7">
      <c r="A36" s="191">
        <v>65</v>
      </c>
      <c r="B36" s="191" t="s">
        <v>100</v>
      </c>
      <c r="C36" s="190">
        <v>1000</v>
      </c>
      <c r="D36" s="238"/>
      <c r="E36" s="190">
        <f t="shared" si="7"/>
        <v>0</v>
      </c>
      <c r="F36" s="244">
        <f t="shared" si="8"/>
        <v>0</v>
      </c>
      <c r="G36" s="200"/>
    </row>
    <row r="37" spans="1:7">
      <c r="A37" s="191">
        <v>652</v>
      </c>
      <c r="B37" s="191" t="s">
        <v>101</v>
      </c>
      <c r="C37" s="190">
        <f>C38</f>
        <v>0</v>
      </c>
      <c r="D37" s="238"/>
      <c r="E37" s="190">
        <f>E38</f>
        <v>0</v>
      </c>
      <c r="F37" s="244" t="e">
        <f t="shared" si="8"/>
        <v>#DIV/0!</v>
      </c>
      <c r="G37" s="200"/>
    </row>
    <row r="38" spans="1:7">
      <c r="A38" s="191">
        <v>6526</v>
      </c>
      <c r="B38" s="191" t="s">
        <v>102</v>
      </c>
      <c r="C38" s="190">
        <v>0</v>
      </c>
      <c r="D38" s="238"/>
      <c r="E38" s="190">
        <v>0</v>
      </c>
      <c r="F38" s="244" t="e">
        <f t="shared" si="8"/>
        <v>#DIV/0!</v>
      </c>
      <c r="G38" s="200"/>
    </row>
    <row r="39" spans="1:7">
      <c r="A39" s="424" t="s">
        <v>269</v>
      </c>
      <c r="B39" s="424"/>
      <c r="C39" s="236">
        <f>SUM(C40:C40)</f>
        <v>1238030.69</v>
      </c>
      <c r="D39" s="236"/>
      <c r="E39" s="236">
        <f>SUM(E40:E40)</f>
        <v>574128.16</v>
      </c>
      <c r="F39" s="245">
        <f t="shared" si="2"/>
        <v>46.374307570679044</v>
      </c>
      <c r="G39" s="200"/>
    </row>
    <row r="40" spans="1:7">
      <c r="A40" s="191">
        <v>6</v>
      </c>
      <c r="B40" s="191" t="s">
        <v>90</v>
      </c>
      <c r="C40" s="190">
        <f>C41</f>
        <v>1238030.69</v>
      </c>
      <c r="D40" s="238"/>
      <c r="E40" s="190">
        <f>E41</f>
        <v>574128.16</v>
      </c>
      <c r="F40" s="244">
        <f t="shared" si="2"/>
        <v>46.374307570679044</v>
      </c>
      <c r="G40" s="200"/>
    </row>
    <row r="41" spans="1:7">
      <c r="A41" s="191">
        <v>63</v>
      </c>
      <c r="B41" s="191" t="s">
        <v>103</v>
      </c>
      <c r="C41" s="190">
        <v>1238030.69</v>
      </c>
      <c r="D41" s="238"/>
      <c r="E41" s="190">
        <f t="shared" ref="E41" si="9">E42</f>
        <v>574128.16</v>
      </c>
      <c r="F41" s="244">
        <f t="shared" si="2"/>
        <v>46.374307570679044</v>
      </c>
      <c r="G41" s="200"/>
    </row>
    <row r="42" spans="1:7">
      <c r="A42" s="191">
        <v>636</v>
      </c>
      <c r="B42" s="191" t="s">
        <v>104</v>
      </c>
      <c r="C42" s="190">
        <f>SUM(C43:C44)</f>
        <v>0</v>
      </c>
      <c r="D42" s="238"/>
      <c r="E42" s="190">
        <f>E43+E44</f>
        <v>574128.16</v>
      </c>
      <c r="F42" s="244" t="e">
        <f t="shared" si="2"/>
        <v>#DIV/0!</v>
      </c>
      <c r="G42" s="200"/>
    </row>
    <row r="43" spans="1:7">
      <c r="A43" s="191">
        <v>6361</v>
      </c>
      <c r="B43" s="191" t="s">
        <v>105</v>
      </c>
      <c r="C43" s="190">
        <v>0</v>
      </c>
      <c r="D43" s="238"/>
      <c r="E43" s="190">
        <v>573184.62</v>
      </c>
      <c r="F43" s="244" t="e">
        <f t="shared" si="2"/>
        <v>#DIV/0!</v>
      </c>
      <c r="G43" s="200"/>
    </row>
    <row r="44" spans="1:7">
      <c r="A44" s="191">
        <v>6362</v>
      </c>
      <c r="B44" s="191" t="s">
        <v>106</v>
      </c>
      <c r="C44" s="190">
        <v>0</v>
      </c>
      <c r="D44" s="238"/>
      <c r="E44" s="190">
        <v>943.54</v>
      </c>
      <c r="F44" s="244" t="e">
        <f t="shared" si="2"/>
        <v>#DIV/0!</v>
      </c>
      <c r="G44" s="200"/>
    </row>
    <row r="45" spans="1:7">
      <c r="A45" s="424" t="s">
        <v>270</v>
      </c>
      <c r="B45" s="424"/>
      <c r="C45" s="236">
        <f>SUM(C46:C46)</f>
        <v>1679.48</v>
      </c>
      <c r="D45" s="236"/>
      <c r="E45" s="236">
        <f>SUM(E46:E46)</f>
        <v>1108.83</v>
      </c>
      <c r="F45" s="245">
        <f t="shared" si="2"/>
        <v>66.022221163693516</v>
      </c>
      <c r="G45" s="200"/>
    </row>
    <row r="46" spans="1:7">
      <c r="A46" s="191">
        <v>6</v>
      </c>
      <c r="B46" s="191" t="s">
        <v>90</v>
      </c>
      <c r="C46" s="190">
        <f>C47</f>
        <v>1679.48</v>
      </c>
      <c r="D46" s="238"/>
      <c r="E46" s="190">
        <f>E47</f>
        <v>1108.83</v>
      </c>
      <c r="F46" s="246">
        <f t="shared" si="2"/>
        <v>66.022221163693516</v>
      </c>
      <c r="G46" s="200"/>
    </row>
    <row r="47" spans="1:7">
      <c r="A47" s="191">
        <v>63</v>
      </c>
      <c r="B47" s="191" t="s">
        <v>103</v>
      </c>
      <c r="C47" s="190">
        <v>1679.48</v>
      </c>
      <c r="D47" s="238"/>
      <c r="E47" s="190">
        <f t="shared" ref="E47" si="10">E48</f>
        <v>1108.83</v>
      </c>
      <c r="F47" s="246">
        <f t="shared" si="2"/>
        <v>66.022221163693516</v>
      </c>
      <c r="G47" s="200"/>
    </row>
    <row r="48" spans="1:7">
      <c r="A48" s="239">
        <v>639</v>
      </c>
      <c r="B48" s="370" t="s">
        <v>85</v>
      </c>
      <c r="C48" s="190">
        <v>0</v>
      </c>
      <c r="D48" s="238"/>
      <c r="E48" s="190">
        <f>E49</f>
        <v>1108.83</v>
      </c>
      <c r="F48" s="246" t="e">
        <f t="shared" si="2"/>
        <v>#DIV/0!</v>
      </c>
      <c r="G48" s="200"/>
    </row>
    <row r="49" spans="1:7">
      <c r="A49" s="239">
        <v>6391</v>
      </c>
      <c r="B49" s="370" t="s">
        <v>181</v>
      </c>
      <c r="C49" s="190">
        <v>0</v>
      </c>
      <c r="D49" s="238"/>
      <c r="E49" s="190">
        <v>1108.83</v>
      </c>
      <c r="F49" s="246" t="e">
        <f t="shared" si="2"/>
        <v>#DIV/0!</v>
      </c>
      <c r="G49" s="200"/>
    </row>
    <row r="50" spans="1:7">
      <c r="A50" s="424" t="s">
        <v>271</v>
      </c>
      <c r="B50" s="424"/>
      <c r="C50" s="236">
        <f>SUM(C51:C51)</f>
        <v>15000</v>
      </c>
      <c r="D50" s="236"/>
      <c r="E50" s="236">
        <f>SUM(E51:E51)</f>
        <v>10815</v>
      </c>
      <c r="F50" s="245">
        <f t="shared" ref="F50:F60" si="11">(E50/C50)*100</f>
        <v>72.099999999999994</v>
      </c>
      <c r="G50" s="200"/>
    </row>
    <row r="51" spans="1:7">
      <c r="A51" s="191">
        <v>6</v>
      </c>
      <c r="B51" s="191" t="s">
        <v>90</v>
      </c>
      <c r="C51" s="190">
        <f>C52</f>
        <v>15000</v>
      </c>
      <c r="D51" s="238"/>
      <c r="E51" s="190">
        <f>E52</f>
        <v>10815</v>
      </c>
      <c r="F51" s="244">
        <f t="shared" si="11"/>
        <v>72.099999999999994</v>
      </c>
      <c r="G51" s="200"/>
    </row>
    <row r="52" spans="1:7">
      <c r="A52" s="191">
        <v>63</v>
      </c>
      <c r="B52" s="191" t="s">
        <v>103</v>
      </c>
      <c r="C52" s="190">
        <v>15000</v>
      </c>
      <c r="D52" s="238"/>
      <c r="E52" s="190">
        <f t="shared" ref="E52" si="12">E53</f>
        <v>10815</v>
      </c>
      <c r="F52" s="244">
        <f t="shared" si="11"/>
        <v>72.099999999999994</v>
      </c>
      <c r="G52" s="200"/>
    </row>
    <row r="53" spans="1:7">
      <c r="A53" s="191">
        <v>636</v>
      </c>
      <c r="B53" s="191" t="s">
        <v>104</v>
      </c>
      <c r="C53" s="190">
        <f>SUM(C54:C55)</f>
        <v>0</v>
      </c>
      <c r="D53" s="238"/>
      <c r="E53" s="190">
        <f>E54+E55</f>
        <v>10815</v>
      </c>
      <c r="F53" s="244" t="e">
        <f t="shared" si="11"/>
        <v>#DIV/0!</v>
      </c>
      <c r="G53" s="200"/>
    </row>
    <row r="54" spans="1:7">
      <c r="A54" s="191">
        <v>6361</v>
      </c>
      <c r="B54" s="191" t="s">
        <v>105</v>
      </c>
      <c r="C54" s="190">
        <v>0</v>
      </c>
      <c r="D54" s="238"/>
      <c r="E54" s="190">
        <v>2625</v>
      </c>
      <c r="F54" s="244" t="e">
        <f t="shared" si="11"/>
        <v>#DIV/0!</v>
      </c>
    </row>
    <row r="55" spans="1:7">
      <c r="A55" s="191">
        <v>6362</v>
      </c>
      <c r="B55" s="191" t="s">
        <v>106</v>
      </c>
      <c r="C55" s="190">
        <v>0</v>
      </c>
      <c r="D55" s="238"/>
      <c r="E55" s="190">
        <v>8190</v>
      </c>
      <c r="F55" s="244" t="e">
        <f t="shared" si="11"/>
        <v>#DIV/0!</v>
      </c>
    </row>
    <row r="56" spans="1:7">
      <c r="A56" s="424" t="s">
        <v>272</v>
      </c>
      <c r="B56" s="424"/>
      <c r="C56" s="236">
        <f>SUM(C57:C57)</f>
        <v>9517.09</v>
      </c>
      <c r="D56" s="236"/>
      <c r="E56" s="236">
        <f>SUM(E57:E57)</f>
        <v>6283.39</v>
      </c>
      <c r="F56" s="245">
        <f t="shared" si="11"/>
        <v>66.022176946944924</v>
      </c>
    </row>
    <row r="57" spans="1:7">
      <c r="A57" s="191">
        <v>6</v>
      </c>
      <c r="B57" s="191" t="s">
        <v>90</v>
      </c>
      <c r="C57" s="190">
        <f>C58</f>
        <v>9517.09</v>
      </c>
      <c r="D57" s="238"/>
      <c r="E57" s="190">
        <f>E58</f>
        <v>6283.39</v>
      </c>
      <c r="F57" s="244">
        <f t="shared" si="11"/>
        <v>66.022176946944924</v>
      </c>
    </row>
    <row r="58" spans="1:7">
      <c r="A58" s="191">
        <v>63</v>
      </c>
      <c r="B58" s="191" t="s">
        <v>103</v>
      </c>
      <c r="C58" s="190">
        <v>9517.09</v>
      </c>
      <c r="D58" s="238"/>
      <c r="E58" s="190">
        <f t="shared" ref="E58" si="13">E59</f>
        <v>6283.39</v>
      </c>
      <c r="F58" s="244">
        <f t="shared" si="11"/>
        <v>66.022176946944924</v>
      </c>
    </row>
    <row r="59" spans="1:7">
      <c r="A59" s="239">
        <v>639</v>
      </c>
      <c r="B59" s="370" t="s">
        <v>85</v>
      </c>
      <c r="C59" s="190">
        <v>0</v>
      </c>
      <c r="D59" s="238"/>
      <c r="E59" s="190">
        <f>E60+E61</f>
        <v>6283.39</v>
      </c>
      <c r="F59" s="244" t="e">
        <f t="shared" si="11"/>
        <v>#DIV/0!</v>
      </c>
    </row>
    <row r="60" spans="1:7">
      <c r="A60" s="239">
        <v>6393</v>
      </c>
      <c r="B60" s="370" t="s">
        <v>236</v>
      </c>
      <c r="C60" s="190">
        <v>0</v>
      </c>
      <c r="D60" s="238"/>
      <c r="E60" s="190">
        <v>6283.39</v>
      </c>
      <c r="F60" s="244" t="e">
        <f t="shared" si="11"/>
        <v>#DIV/0!</v>
      </c>
    </row>
    <row r="61" spans="1:7">
      <c r="A61" s="424" t="s">
        <v>107</v>
      </c>
      <c r="B61" s="424"/>
      <c r="C61" s="236">
        <f>SUM(C62:C62)</f>
        <v>2000</v>
      </c>
      <c r="D61" s="236"/>
      <c r="E61" s="236">
        <f>SUM(E62:E62)</f>
        <v>0</v>
      </c>
      <c r="F61" s="245">
        <f t="shared" ref="F61:F66" si="14">(E61/C61)*100</f>
        <v>0</v>
      </c>
    </row>
    <row r="62" spans="1:7">
      <c r="A62" s="191">
        <v>6</v>
      </c>
      <c r="B62" s="191" t="s">
        <v>90</v>
      </c>
      <c r="C62" s="190">
        <f>C63</f>
        <v>2000</v>
      </c>
      <c r="D62" s="238"/>
      <c r="E62" s="190">
        <f>E63</f>
        <v>0</v>
      </c>
      <c r="F62" s="244">
        <f t="shared" si="14"/>
        <v>0</v>
      </c>
    </row>
    <row r="63" spans="1:7">
      <c r="A63" s="191">
        <v>66</v>
      </c>
      <c r="B63" s="191" t="s">
        <v>79</v>
      </c>
      <c r="C63" s="190">
        <v>2000</v>
      </c>
      <c r="D63" s="238"/>
      <c r="E63" s="190">
        <f t="shared" ref="E63" si="15">E64</f>
        <v>0</v>
      </c>
      <c r="F63" s="244">
        <f t="shared" si="14"/>
        <v>0</v>
      </c>
    </row>
    <row r="64" spans="1:7">
      <c r="A64" s="239">
        <v>663</v>
      </c>
      <c r="B64" s="191" t="s">
        <v>34</v>
      </c>
      <c r="C64" s="190">
        <f>SUM(C65:C66)</f>
        <v>0</v>
      </c>
      <c r="D64" s="238"/>
      <c r="E64" s="190">
        <f>E65+E66</f>
        <v>0</v>
      </c>
      <c r="F64" s="244" t="e">
        <f t="shared" si="14"/>
        <v>#DIV/0!</v>
      </c>
    </row>
    <row r="65" spans="1:6">
      <c r="A65" s="239">
        <v>6631</v>
      </c>
      <c r="B65" s="191" t="s">
        <v>81</v>
      </c>
      <c r="C65" s="190">
        <v>0</v>
      </c>
      <c r="D65" s="238"/>
      <c r="E65" s="190">
        <v>0</v>
      </c>
      <c r="F65" s="244" t="e">
        <f t="shared" si="14"/>
        <v>#DIV/0!</v>
      </c>
    </row>
    <row r="66" spans="1:6">
      <c r="A66" s="191">
        <v>6632</v>
      </c>
      <c r="B66" s="191" t="s">
        <v>198</v>
      </c>
      <c r="C66" s="190">
        <v>0</v>
      </c>
      <c r="D66" s="238"/>
      <c r="E66" s="190">
        <v>0</v>
      </c>
      <c r="F66" s="244" t="e">
        <f t="shared" si="14"/>
        <v>#DIV/0!</v>
      </c>
    </row>
    <row r="69" spans="1:6">
      <c r="C69" s="200" t="s">
        <v>241</v>
      </c>
      <c r="D69" s="200"/>
      <c r="E69" s="200"/>
    </row>
    <row r="70" spans="1:6">
      <c r="C70" s="200"/>
      <c r="D70" s="200"/>
      <c r="E70" s="200"/>
    </row>
    <row r="71" spans="1:6">
      <c r="C71" s="200" t="s">
        <v>108</v>
      </c>
      <c r="D71" s="200"/>
      <c r="E71" s="200"/>
    </row>
    <row r="72" spans="1:6">
      <c r="C72" s="200" t="s">
        <v>240</v>
      </c>
      <c r="D72" s="200"/>
      <c r="E72" s="200"/>
    </row>
  </sheetData>
  <mergeCells count="12">
    <mergeCell ref="A56:B56"/>
    <mergeCell ref="A61:B61"/>
    <mergeCell ref="A1:B1"/>
    <mergeCell ref="A5:G5"/>
    <mergeCell ref="A19:B19"/>
    <mergeCell ref="A28:B28"/>
    <mergeCell ref="A34:B34"/>
    <mergeCell ref="A39:B39"/>
    <mergeCell ref="A45:B45"/>
    <mergeCell ref="A9:B9"/>
    <mergeCell ref="A14:B14"/>
    <mergeCell ref="A50:B50"/>
  </mergeCells>
  <pageMargins left="0.7" right="0.7" top="0.75" bottom="0.75" header="0.3" footer="0.3"/>
  <pageSetup paperSize="9" scale="5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8"/>
  <sheetViews>
    <sheetView topLeftCell="A58" workbookViewId="0">
      <selection activeCell="E63" sqref="E63"/>
    </sheetView>
  </sheetViews>
  <sheetFormatPr defaultRowHeight="15"/>
  <cols>
    <col min="1" max="1" width="6.140625" customWidth="1"/>
    <col min="2" max="2" width="83.28515625" customWidth="1"/>
    <col min="3" max="3" width="14.85546875" customWidth="1"/>
    <col min="4" max="4" width="12.28515625" customWidth="1"/>
    <col min="5" max="5" width="13.140625" customWidth="1"/>
    <col min="6" max="6" width="11.140625" customWidth="1"/>
    <col min="7" max="7" width="0.140625" hidden="1" customWidth="1"/>
    <col min="11" max="11" width="11.5703125" bestFit="1" customWidth="1"/>
  </cols>
  <sheetData>
    <row r="1" spans="1:7">
      <c r="A1" s="437" t="s">
        <v>149</v>
      </c>
      <c r="B1" s="437"/>
      <c r="C1" s="200"/>
      <c r="D1" s="200"/>
      <c r="E1" s="200"/>
      <c r="F1" s="200"/>
      <c r="G1" s="200"/>
    </row>
    <row r="2" spans="1:7">
      <c r="A2" s="200" t="s">
        <v>129</v>
      </c>
      <c r="B2" s="200"/>
      <c r="C2" s="200"/>
      <c r="D2" s="200"/>
      <c r="E2" s="200"/>
      <c r="F2" s="200"/>
      <c r="G2" s="200"/>
    </row>
    <row r="3" spans="1:7">
      <c r="A3" s="200" t="s">
        <v>178</v>
      </c>
      <c r="B3" s="200"/>
      <c r="C3" s="200"/>
      <c r="D3" s="200"/>
      <c r="E3" s="200"/>
      <c r="F3" s="200"/>
      <c r="G3" s="200"/>
    </row>
    <row r="4" spans="1:7" ht="15.75" thickBot="1">
      <c r="A4" s="200" t="s">
        <v>232</v>
      </c>
      <c r="B4" s="200"/>
      <c r="C4" s="200"/>
      <c r="D4" s="200"/>
      <c r="E4" s="200"/>
      <c r="F4" s="200"/>
      <c r="G4" s="200"/>
    </row>
    <row r="5" spans="1:7">
      <c r="A5" s="438" t="s">
        <v>274</v>
      </c>
      <c r="B5" s="439"/>
      <c r="C5" s="439"/>
      <c r="D5" s="439"/>
      <c r="E5" s="439"/>
      <c r="F5" s="439"/>
      <c r="G5" s="440"/>
    </row>
    <row r="6" spans="1:7" ht="38.25">
      <c r="A6" s="441" t="s">
        <v>109</v>
      </c>
      <c r="B6" s="442"/>
      <c r="C6" s="300" t="s">
        <v>275</v>
      </c>
      <c r="D6" s="300" t="s">
        <v>266</v>
      </c>
      <c r="E6" s="300" t="s">
        <v>276</v>
      </c>
      <c r="F6" s="300" t="s">
        <v>128</v>
      </c>
      <c r="G6" s="301"/>
    </row>
    <row r="7" spans="1:7">
      <c r="A7" s="302"/>
      <c r="B7" s="303">
        <v>1</v>
      </c>
      <c r="C7" s="300">
        <v>2</v>
      </c>
      <c r="D7" s="300">
        <v>3</v>
      </c>
      <c r="E7" s="300">
        <v>4</v>
      </c>
      <c r="F7" s="300" t="s">
        <v>140</v>
      </c>
      <c r="G7" s="301"/>
    </row>
    <row r="8" spans="1:7">
      <c r="A8" s="443" t="s">
        <v>229</v>
      </c>
      <c r="B8" s="444"/>
      <c r="C8" s="304">
        <f>C9+C105</f>
        <v>1309956.4900000005</v>
      </c>
      <c r="D8" s="304"/>
      <c r="E8" s="304">
        <f>E9+E105</f>
        <v>640147.75000000012</v>
      </c>
      <c r="F8" s="305">
        <f t="shared" ref="F8:F30" si="0">(E8/C8)*100</f>
        <v>48.867863542551696</v>
      </c>
      <c r="G8" s="301"/>
    </row>
    <row r="9" spans="1:7">
      <c r="A9" s="431" t="s">
        <v>148</v>
      </c>
      <c r="B9" s="432"/>
      <c r="C9" s="306">
        <f>C10+C16+C24+C38+C42+C46+C52+C56</f>
        <v>124244.6</v>
      </c>
      <c r="D9" s="306"/>
      <c r="E9" s="306">
        <f>E10+E16+E24+E38+E42+E46+E52+E56</f>
        <v>47418.46</v>
      </c>
      <c r="F9" s="307">
        <f t="shared" si="0"/>
        <v>38.16540920088277</v>
      </c>
      <c r="G9" s="301"/>
    </row>
    <row r="10" spans="1:7">
      <c r="A10" s="433" t="s">
        <v>277</v>
      </c>
      <c r="B10" s="434"/>
      <c r="C10" s="308">
        <f t="shared" ref="C10:E12" si="1">C11</f>
        <v>70</v>
      </c>
      <c r="D10" s="308"/>
      <c r="E10" s="308">
        <f t="shared" si="1"/>
        <v>70</v>
      </c>
      <c r="F10" s="309">
        <f t="shared" si="0"/>
        <v>100</v>
      </c>
      <c r="G10" s="301"/>
    </row>
    <row r="11" spans="1:7">
      <c r="A11" s="435" t="s">
        <v>127</v>
      </c>
      <c r="B11" s="436"/>
      <c r="C11" s="310">
        <f t="shared" si="1"/>
        <v>70</v>
      </c>
      <c r="D11" s="310"/>
      <c r="E11" s="310">
        <f t="shared" si="1"/>
        <v>70</v>
      </c>
      <c r="F11" s="311">
        <f t="shared" si="0"/>
        <v>100</v>
      </c>
      <c r="G11" s="301"/>
    </row>
    <row r="12" spans="1:7">
      <c r="A12" s="312">
        <v>3</v>
      </c>
      <c r="B12" s="313" t="s">
        <v>7</v>
      </c>
      <c r="C12" s="314">
        <f t="shared" si="1"/>
        <v>70</v>
      </c>
      <c r="D12" s="315"/>
      <c r="E12" s="314">
        <f t="shared" si="1"/>
        <v>70</v>
      </c>
      <c r="F12" s="316">
        <f t="shared" si="0"/>
        <v>100</v>
      </c>
      <c r="G12" s="301"/>
    </row>
    <row r="13" spans="1:7">
      <c r="A13" s="312">
        <v>32</v>
      </c>
      <c r="B13" s="313" t="s">
        <v>8</v>
      </c>
      <c r="C13" s="314">
        <v>70</v>
      </c>
      <c r="D13" s="315"/>
      <c r="E13" s="314">
        <f>E14</f>
        <v>70</v>
      </c>
      <c r="F13" s="316">
        <f t="shared" si="0"/>
        <v>100</v>
      </c>
      <c r="G13" s="301"/>
    </row>
    <row r="14" spans="1:7">
      <c r="A14" s="322">
        <v>329</v>
      </c>
      <c r="B14" s="194" t="s">
        <v>12</v>
      </c>
      <c r="C14" s="323">
        <f>C15</f>
        <v>0</v>
      </c>
      <c r="D14" s="315"/>
      <c r="E14" s="323">
        <f>E15</f>
        <v>70</v>
      </c>
      <c r="F14" s="316" t="e">
        <f t="shared" si="0"/>
        <v>#DIV/0!</v>
      </c>
      <c r="G14" s="301"/>
    </row>
    <row r="15" spans="1:7">
      <c r="A15" s="324">
        <v>3291</v>
      </c>
      <c r="B15" s="191" t="s">
        <v>246</v>
      </c>
      <c r="C15" s="325">
        <v>0</v>
      </c>
      <c r="D15" s="320"/>
      <c r="E15" s="325">
        <v>70</v>
      </c>
      <c r="F15" s="316" t="e">
        <f t="shared" si="0"/>
        <v>#DIV/0!</v>
      </c>
      <c r="G15" s="301"/>
    </row>
    <row r="16" spans="1:7">
      <c r="A16" s="433" t="s">
        <v>185</v>
      </c>
      <c r="B16" s="434"/>
      <c r="C16" s="308">
        <f t="shared" ref="C16:E18" si="2">C17</f>
        <v>729.96</v>
      </c>
      <c r="D16" s="308"/>
      <c r="E16" s="308">
        <f t="shared" si="2"/>
        <v>398.15999999999997</v>
      </c>
      <c r="F16" s="309">
        <f t="shared" si="0"/>
        <v>54.54545454545454</v>
      </c>
      <c r="G16" s="301"/>
    </row>
    <row r="17" spans="1:7">
      <c r="A17" s="435" t="s">
        <v>127</v>
      </c>
      <c r="B17" s="436"/>
      <c r="C17" s="310">
        <f t="shared" si="2"/>
        <v>729.96</v>
      </c>
      <c r="D17" s="310"/>
      <c r="E17" s="310">
        <f t="shared" si="2"/>
        <v>398.15999999999997</v>
      </c>
      <c r="F17" s="311">
        <f t="shared" si="0"/>
        <v>54.54545454545454</v>
      </c>
      <c r="G17" s="301"/>
    </row>
    <row r="18" spans="1:7">
      <c r="A18" s="312">
        <v>3</v>
      </c>
      <c r="B18" s="313" t="s">
        <v>7</v>
      </c>
      <c r="C18" s="314">
        <f t="shared" si="2"/>
        <v>729.96</v>
      </c>
      <c r="D18" s="315"/>
      <c r="E18" s="314">
        <f t="shared" si="2"/>
        <v>398.15999999999997</v>
      </c>
      <c r="F18" s="316">
        <f t="shared" si="0"/>
        <v>54.54545454545454</v>
      </c>
      <c r="G18" s="301"/>
    </row>
    <row r="19" spans="1:7">
      <c r="A19" s="312">
        <v>31</v>
      </c>
      <c r="B19" s="313" t="s">
        <v>17</v>
      </c>
      <c r="C19" s="314">
        <v>729.96</v>
      </c>
      <c r="D19" s="315"/>
      <c r="E19" s="314">
        <f>E20+E22</f>
        <v>398.15999999999997</v>
      </c>
      <c r="F19" s="316">
        <f t="shared" si="0"/>
        <v>54.54545454545454</v>
      </c>
      <c r="G19" s="301"/>
    </row>
    <row r="20" spans="1:7">
      <c r="A20" s="322">
        <v>311</v>
      </c>
      <c r="B20" s="194" t="s">
        <v>40</v>
      </c>
      <c r="C20" s="323">
        <f>C21</f>
        <v>0</v>
      </c>
      <c r="D20" s="315"/>
      <c r="E20" s="323">
        <f>E21</f>
        <v>341.76</v>
      </c>
      <c r="F20" s="316" t="e">
        <f t="shared" si="0"/>
        <v>#DIV/0!</v>
      </c>
      <c r="G20" s="301"/>
    </row>
    <row r="21" spans="1:7">
      <c r="A21" s="324">
        <v>3111</v>
      </c>
      <c r="B21" s="191" t="s">
        <v>18</v>
      </c>
      <c r="C21" s="325">
        <v>0</v>
      </c>
      <c r="D21" s="320"/>
      <c r="E21" s="325">
        <v>341.76</v>
      </c>
      <c r="F21" s="316" t="e">
        <f t="shared" si="0"/>
        <v>#DIV/0!</v>
      </c>
      <c r="G21" s="301"/>
    </row>
    <row r="22" spans="1:7">
      <c r="A22" s="322">
        <v>313</v>
      </c>
      <c r="B22" s="194" t="s">
        <v>20</v>
      </c>
      <c r="C22" s="323">
        <f>C23</f>
        <v>0</v>
      </c>
      <c r="D22" s="315"/>
      <c r="E22" s="323">
        <f>E23</f>
        <v>56.4</v>
      </c>
      <c r="F22" s="316" t="e">
        <f t="shared" si="0"/>
        <v>#DIV/0!</v>
      </c>
      <c r="G22" s="301"/>
    </row>
    <row r="23" spans="1:7">
      <c r="A23" s="324">
        <v>3132</v>
      </c>
      <c r="B23" s="191" t="s">
        <v>21</v>
      </c>
      <c r="C23" s="325">
        <v>0</v>
      </c>
      <c r="D23" s="320"/>
      <c r="E23" s="325">
        <v>56.4</v>
      </c>
      <c r="F23" s="316" t="e">
        <f t="shared" si="0"/>
        <v>#DIV/0!</v>
      </c>
      <c r="G23" s="301"/>
    </row>
    <row r="24" spans="1:7">
      <c r="A24" s="433" t="s">
        <v>186</v>
      </c>
      <c r="B24" s="434"/>
      <c r="C24" s="308">
        <f>C25</f>
        <v>28565.19</v>
      </c>
      <c r="D24" s="308"/>
      <c r="E24" s="308">
        <f>E25</f>
        <v>10079.52</v>
      </c>
      <c r="F24" s="309">
        <f t="shared" si="0"/>
        <v>35.286024703494014</v>
      </c>
      <c r="G24" s="301"/>
    </row>
    <row r="25" spans="1:7">
      <c r="A25" s="429" t="s">
        <v>127</v>
      </c>
      <c r="B25" s="430"/>
      <c r="C25" s="310">
        <f>C26</f>
        <v>28565.19</v>
      </c>
      <c r="D25" s="310"/>
      <c r="E25" s="310">
        <f>E26</f>
        <v>10079.52</v>
      </c>
      <c r="F25" s="311">
        <f t="shared" si="0"/>
        <v>35.286024703494014</v>
      </c>
      <c r="G25" s="301"/>
    </row>
    <row r="26" spans="1:7">
      <c r="A26" s="312">
        <v>3</v>
      </c>
      <c r="B26" s="313" t="s">
        <v>7</v>
      </c>
      <c r="C26" s="314">
        <f>C27+C34</f>
        <v>28565.19</v>
      </c>
      <c r="D26" s="315"/>
      <c r="E26" s="314">
        <f>E27+E34</f>
        <v>10079.52</v>
      </c>
      <c r="F26" s="316">
        <f t="shared" si="0"/>
        <v>35.286024703494014</v>
      </c>
      <c r="G26" s="301"/>
    </row>
    <row r="27" spans="1:7">
      <c r="A27" s="312">
        <v>31</v>
      </c>
      <c r="B27" s="313" t="s">
        <v>17</v>
      </c>
      <c r="C27" s="314">
        <v>27185.19</v>
      </c>
      <c r="D27" s="315"/>
      <c r="E27" s="314">
        <f>E28+E30+E32</f>
        <v>9911.52</v>
      </c>
      <c r="F27" s="316">
        <f t="shared" si="0"/>
        <v>36.459263297405684</v>
      </c>
      <c r="G27" s="301"/>
    </row>
    <row r="28" spans="1:7">
      <c r="A28" s="322">
        <v>311</v>
      </c>
      <c r="B28" s="194" t="s">
        <v>40</v>
      </c>
      <c r="C28" s="314">
        <v>0</v>
      </c>
      <c r="D28" s="315"/>
      <c r="E28" s="314">
        <f>E29</f>
        <v>7477.7</v>
      </c>
      <c r="F28" s="316" t="e">
        <f t="shared" si="0"/>
        <v>#DIV/0!</v>
      </c>
      <c r="G28" s="301"/>
    </row>
    <row r="29" spans="1:7">
      <c r="A29" s="324">
        <v>3111</v>
      </c>
      <c r="B29" s="191" t="s">
        <v>18</v>
      </c>
      <c r="C29" s="325">
        <v>0</v>
      </c>
      <c r="D29" s="320"/>
      <c r="E29" s="325">
        <v>7477.7</v>
      </c>
      <c r="F29" s="316" t="e">
        <f t="shared" si="0"/>
        <v>#DIV/0!</v>
      </c>
      <c r="G29" s="301"/>
    </row>
    <row r="30" spans="1:7">
      <c r="A30" s="322">
        <v>312</v>
      </c>
      <c r="B30" s="194" t="s">
        <v>231</v>
      </c>
      <c r="C30" s="323">
        <v>0</v>
      </c>
      <c r="D30" s="315"/>
      <c r="E30" s="323">
        <f>E31</f>
        <v>1200</v>
      </c>
      <c r="F30" s="316" t="e">
        <f t="shared" si="0"/>
        <v>#DIV/0!</v>
      </c>
      <c r="G30" s="301"/>
    </row>
    <row r="31" spans="1:7">
      <c r="A31" s="324">
        <v>3121</v>
      </c>
      <c r="B31" s="191" t="s">
        <v>19</v>
      </c>
      <c r="C31" s="325">
        <v>0</v>
      </c>
      <c r="D31" s="320"/>
      <c r="E31" s="325">
        <v>1200</v>
      </c>
      <c r="F31" s="316" t="e">
        <f>(E31/C31)*100</f>
        <v>#DIV/0!</v>
      </c>
      <c r="G31" s="301"/>
    </row>
    <row r="32" spans="1:7">
      <c r="A32" s="322">
        <v>313</v>
      </c>
      <c r="B32" s="194" t="s">
        <v>20</v>
      </c>
      <c r="C32" s="323">
        <f>C33</f>
        <v>0</v>
      </c>
      <c r="D32" s="315"/>
      <c r="E32" s="323">
        <f>E33</f>
        <v>1233.82</v>
      </c>
      <c r="F32" s="316" t="e">
        <f t="shared" ref="F32:F37" si="3">(E32/C32)*100</f>
        <v>#DIV/0!</v>
      </c>
      <c r="G32" s="301"/>
    </row>
    <row r="33" spans="1:7">
      <c r="A33" s="324">
        <v>3132</v>
      </c>
      <c r="B33" s="191" t="s">
        <v>21</v>
      </c>
      <c r="C33" s="325">
        <v>0</v>
      </c>
      <c r="D33" s="320"/>
      <c r="E33" s="325">
        <v>1233.82</v>
      </c>
      <c r="F33" s="316" t="e">
        <f t="shared" si="3"/>
        <v>#DIV/0!</v>
      </c>
      <c r="G33" s="301"/>
    </row>
    <row r="34" spans="1:7">
      <c r="A34" s="312">
        <v>32</v>
      </c>
      <c r="B34" s="313" t="s">
        <v>8</v>
      </c>
      <c r="C34" s="314">
        <v>1380</v>
      </c>
      <c r="D34" s="327"/>
      <c r="E34" s="314">
        <f>E35</f>
        <v>168</v>
      </c>
      <c r="F34" s="316">
        <f t="shared" si="3"/>
        <v>12.173913043478262</v>
      </c>
      <c r="G34" s="301"/>
    </row>
    <row r="35" spans="1:7">
      <c r="A35" s="322">
        <v>321</v>
      </c>
      <c r="B35" s="194" t="s">
        <v>17</v>
      </c>
      <c r="C35" s="323">
        <v>0</v>
      </c>
      <c r="D35" s="327"/>
      <c r="E35" s="323">
        <f>E36+E37</f>
        <v>168</v>
      </c>
      <c r="F35" s="316" t="e">
        <f t="shared" si="3"/>
        <v>#DIV/0!</v>
      </c>
      <c r="G35" s="301"/>
    </row>
    <row r="36" spans="1:7">
      <c r="A36" s="324">
        <v>3211</v>
      </c>
      <c r="B36" s="191" t="s">
        <v>112</v>
      </c>
      <c r="C36" s="325">
        <v>0</v>
      </c>
      <c r="D36" s="327"/>
      <c r="E36" s="325">
        <v>0</v>
      </c>
      <c r="F36" s="316" t="e">
        <f t="shared" si="3"/>
        <v>#DIV/0!</v>
      </c>
      <c r="G36" s="301"/>
    </row>
    <row r="37" spans="1:7">
      <c r="A37" s="324">
        <v>3212</v>
      </c>
      <c r="B37" s="191" t="s">
        <v>192</v>
      </c>
      <c r="C37" s="325">
        <v>0</v>
      </c>
      <c r="D37" s="327"/>
      <c r="E37" s="325">
        <v>168</v>
      </c>
      <c r="F37" s="316" t="e">
        <f t="shared" si="3"/>
        <v>#DIV/0!</v>
      </c>
      <c r="G37" s="301"/>
    </row>
    <row r="38" spans="1:7">
      <c r="A38" s="445" t="s">
        <v>187</v>
      </c>
      <c r="B38" s="446"/>
      <c r="C38" s="308">
        <f>C39</f>
        <v>15000</v>
      </c>
      <c r="D38" s="308"/>
      <c r="E38" s="308">
        <f>E39</f>
        <v>0</v>
      </c>
      <c r="F38" s="309">
        <f t="shared" ref="F38:F101" si="4">(E38/C38)*100</f>
        <v>0</v>
      </c>
      <c r="G38" s="301"/>
    </row>
    <row r="39" spans="1:7">
      <c r="A39" s="435" t="s">
        <v>281</v>
      </c>
      <c r="B39" s="436"/>
      <c r="C39" s="310">
        <f>C40</f>
        <v>15000</v>
      </c>
      <c r="D39" s="310"/>
      <c r="E39" s="310">
        <f>E40</f>
        <v>0</v>
      </c>
      <c r="F39" s="311">
        <f t="shared" si="4"/>
        <v>0</v>
      </c>
      <c r="G39" s="301"/>
    </row>
    <row r="40" spans="1:7">
      <c r="A40" s="312">
        <v>3</v>
      </c>
      <c r="B40" s="313" t="s">
        <v>7</v>
      </c>
      <c r="C40" s="314">
        <f t="shared" ref="C40:E40" si="5">C41</f>
        <v>15000</v>
      </c>
      <c r="D40" s="315"/>
      <c r="E40" s="314">
        <f t="shared" si="5"/>
        <v>0</v>
      </c>
      <c r="F40" s="316">
        <f t="shared" si="4"/>
        <v>0</v>
      </c>
      <c r="G40" s="301"/>
    </row>
    <row r="41" spans="1:7">
      <c r="A41" s="312">
        <v>37</v>
      </c>
      <c r="B41" s="321" t="s">
        <v>191</v>
      </c>
      <c r="C41" s="314">
        <v>15000</v>
      </c>
      <c r="D41" s="315"/>
      <c r="E41" s="314">
        <v>0</v>
      </c>
      <c r="F41" s="316">
        <f t="shared" si="4"/>
        <v>0</v>
      </c>
      <c r="G41" s="301"/>
    </row>
    <row r="42" spans="1:7">
      <c r="A42" s="445" t="s">
        <v>279</v>
      </c>
      <c r="B42" s="446"/>
      <c r="C42" s="330">
        <f>C43</f>
        <v>1100</v>
      </c>
      <c r="D42" s="330"/>
      <c r="E42" s="330">
        <f t="shared" ref="E42:E44" si="6">E43</f>
        <v>0</v>
      </c>
      <c r="F42" s="331">
        <f t="shared" si="4"/>
        <v>0</v>
      </c>
      <c r="G42" s="301"/>
    </row>
    <row r="43" spans="1:7">
      <c r="A43" s="354" t="s">
        <v>280</v>
      </c>
      <c r="B43" s="355"/>
      <c r="C43" s="310">
        <f>C44</f>
        <v>1100</v>
      </c>
      <c r="D43" s="310"/>
      <c r="E43" s="310">
        <f t="shared" si="6"/>
        <v>0</v>
      </c>
      <c r="F43" s="311">
        <f t="shared" si="4"/>
        <v>0</v>
      </c>
      <c r="G43" s="301"/>
    </row>
    <row r="44" spans="1:7">
      <c r="A44" s="312">
        <v>4</v>
      </c>
      <c r="B44" s="313" t="s">
        <v>126</v>
      </c>
      <c r="C44" s="323">
        <f>C45</f>
        <v>1100</v>
      </c>
      <c r="D44" s="315"/>
      <c r="E44" s="323">
        <f t="shared" si="6"/>
        <v>0</v>
      </c>
      <c r="F44" s="316">
        <f t="shared" si="4"/>
        <v>0</v>
      </c>
      <c r="G44" s="301"/>
    </row>
    <row r="45" spans="1:7">
      <c r="A45" s="312">
        <v>42</v>
      </c>
      <c r="B45" s="313" t="s">
        <v>15</v>
      </c>
      <c r="C45" s="314">
        <v>1100</v>
      </c>
      <c r="D45" s="315"/>
      <c r="E45" s="314">
        <v>0</v>
      </c>
      <c r="F45" s="316">
        <f t="shared" si="4"/>
        <v>0</v>
      </c>
      <c r="G45" s="301"/>
    </row>
    <row r="46" spans="1:7">
      <c r="A46" s="328" t="s">
        <v>230</v>
      </c>
      <c r="B46" s="329"/>
      <c r="C46" s="330">
        <f>C47</f>
        <v>45669.54</v>
      </c>
      <c r="D46" s="330"/>
      <c r="E46" s="330">
        <f t="shared" ref="E46:E49" si="7">E47</f>
        <v>18615.72</v>
      </c>
      <c r="F46" s="331">
        <f t="shared" si="4"/>
        <v>40.761785645311953</v>
      </c>
      <c r="G46" s="301"/>
    </row>
    <row r="47" spans="1:7">
      <c r="A47" s="435" t="s">
        <v>285</v>
      </c>
      <c r="B47" s="436"/>
      <c r="C47" s="310">
        <f>C48</f>
        <v>45669.54</v>
      </c>
      <c r="D47" s="310"/>
      <c r="E47" s="310">
        <f t="shared" si="7"/>
        <v>18615.72</v>
      </c>
      <c r="F47" s="311">
        <f t="shared" si="4"/>
        <v>40.761785645311953</v>
      </c>
      <c r="G47" s="301"/>
    </row>
    <row r="48" spans="1:7">
      <c r="A48" s="312">
        <v>3</v>
      </c>
      <c r="B48" s="313" t="s">
        <v>7</v>
      </c>
      <c r="C48" s="323">
        <f>C49</f>
        <v>45669.54</v>
      </c>
      <c r="D48" s="315"/>
      <c r="E48" s="323">
        <f t="shared" si="7"/>
        <v>18615.72</v>
      </c>
      <c r="F48" s="316">
        <f t="shared" si="4"/>
        <v>40.761785645311953</v>
      </c>
      <c r="G48" s="301"/>
    </row>
    <row r="49" spans="1:7">
      <c r="A49" s="312">
        <v>32</v>
      </c>
      <c r="B49" s="313" t="s">
        <v>8</v>
      </c>
      <c r="C49" s="314">
        <v>45669.54</v>
      </c>
      <c r="D49" s="315"/>
      <c r="E49" s="314">
        <f t="shared" si="7"/>
        <v>18615.72</v>
      </c>
      <c r="F49" s="316">
        <f t="shared" si="4"/>
        <v>40.761785645311953</v>
      </c>
      <c r="G49" s="301"/>
    </row>
    <row r="50" spans="1:7">
      <c r="A50" s="322">
        <v>322</v>
      </c>
      <c r="B50" s="194" t="s">
        <v>9</v>
      </c>
      <c r="C50" s="323">
        <f>C51</f>
        <v>0</v>
      </c>
      <c r="D50" s="315"/>
      <c r="E50" s="323">
        <f>E51</f>
        <v>18615.72</v>
      </c>
      <c r="F50" s="316" t="e">
        <f t="shared" si="4"/>
        <v>#DIV/0!</v>
      </c>
      <c r="G50" s="301"/>
    </row>
    <row r="51" spans="1:7">
      <c r="A51" s="324">
        <v>3222</v>
      </c>
      <c r="B51" s="191" t="s">
        <v>51</v>
      </c>
      <c r="C51" s="325">
        <v>0</v>
      </c>
      <c r="D51" s="320"/>
      <c r="E51" s="325">
        <v>18615.72</v>
      </c>
      <c r="F51" s="316" t="e">
        <f t="shared" si="4"/>
        <v>#DIV/0!</v>
      </c>
      <c r="G51" s="301"/>
    </row>
    <row r="52" spans="1:7">
      <c r="A52" s="445" t="s">
        <v>188</v>
      </c>
      <c r="B52" s="446"/>
      <c r="C52" s="308">
        <f>C53</f>
        <v>459</v>
      </c>
      <c r="D52" s="308"/>
      <c r="E52" s="308">
        <f t="shared" ref="C52:E54" si="8">E53</f>
        <v>0</v>
      </c>
      <c r="F52" s="309">
        <f t="shared" si="4"/>
        <v>0</v>
      </c>
      <c r="G52" s="301"/>
    </row>
    <row r="53" spans="1:7">
      <c r="A53" s="435" t="s">
        <v>285</v>
      </c>
      <c r="B53" s="436"/>
      <c r="C53" s="310">
        <f>C54</f>
        <v>459</v>
      </c>
      <c r="D53" s="310"/>
      <c r="E53" s="310">
        <f>E54</f>
        <v>0</v>
      </c>
      <c r="F53" s="311">
        <f t="shared" si="4"/>
        <v>0</v>
      </c>
      <c r="G53" s="301"/>
    </row>
    <row r="54" spans="1:7">
      <c r="A54" s="312">
        <v>3</v>
      </c>
      <c r="B54" s="313" t="s">
        <v>7</v>
      </c>
      <c r="C54" s="314">
        <f t="shared" si="8"/>
        <v>459</v>
      </c>
      <c r="D54" s="315"/>
      <c r="E54" s="314">
        <f t="shared" si="8"/>
        <v>0</v>
      </c>
      <c r="F54" s="316">
        <f t="shared" si="4"/>
        <v>0</v>
      </c>
      <c r="G54" s="301"/>
    </row>
    <row r="55" spans="1:7">
      <c r="A55" s="312">
        <v>38</v>
      </c>
      <c r="B55" s="313" t="s">
        <v>145</v>
      </c>
      <c r="C55" s="314">
        <v>459</v>
      </c>
      <c r="D55" s="315"/>
      <c r="E55" s="314">
        <v>0</v>
      </c>
      <c r="F55" s="316">
        <f t="shared" si="4"/>
        <v>0</v>
      </c>
      <c r="G55" s="301"/>
    </row>
    <row r="56" spans="1:7">
      <c r="A56" s="433" t="s">
        <v>243</v>
      </c>
      <c r="B56" s="434"/>
      <c r="C56" s="308">
        <f>C57+C69+C81+C93</f>
        <v>32650.91</v>
      </c>
      <c r="D56" s="308"/>
      <c r="E56" s="308">
        <f>E57+E69+E81+E93</f>
        <v>18255.059999999998</v>
      </c>
      <c r="F56" s="309">
        <f t="shared" si="4"/>
        <v>55.909804657818107</v>
      </c>
      <c r="G56" s="301"/>
    </row>
    <row r="57" spans="1:7">
      <c r="A57" s="429" t="s">
        <v>127</v>
      </c>
      <c r="B57" s="430"/>
      <c r="C57" s="310">
        <f>C58</f>
        <v>15035.75</v>
      </c>
      <c r="D57" s="310"/>
      <c r="E57" s="310">
        <f>E58</f>
        <v>6309.7699999999995</v>
      </c>
      <c r="F57" s="311">
        <f t="shared" si="4"/>
        <v>41.965116472407423</v>
      </c>
      <c r="G57" s="301"/>
    </row>
    <row r="58" spans="1:7">
      <c r="A58" s="312">
        <v>3</v>
      </c>
      <c r="B58" s="313" t="s">
        <v>7</v>
      </c>
      <c r="C58" s="314">
        <f>C59+C66</f>
        <v>15035.75</v>
      </c>
      <c r="D58" s="315"/>
      <c r="E58" s="314">
        <f>E59+E66</f>
        <v>6309.7699999999995</v>
      </c>
      <c r="F58" s="316">
        <f t="shared" si="4"/>
        <v>41.965116472407423</v>
      </c>
      <c r="G58" s="301"/>
    </row>
    <row r="59" spans="1:7">
      <c r="A59" s="312">
        <v>31</v>
      </c>
      <c r="B59" s="313" t="s">
        <v>17</v>
      </c>
      <c r="C59" s="314">
        <v>14606.56</v>
      </c>
      <c r="D59" s="315"/>
      <c r="E59" s="314">
        <f>E60+E64+E62</f>
        <v>6155.04</v>
      </c>
      <c r="F59" s="316">
        <f t="shared" si="4"/>
        <v>42.138874587856421</v>
      </c>
      <c r="G59" s="301"/>
    </row>
    <row r="60" spans="1:7">
      <c r="A60" s="322">
        <v>311</v>
      </c>
      <c r="B60" s="194" t="s">
        <v>40</v>
      </c>
      <c r="C60" s="323">
        <v>0</v>
      </c>
      <c r="D60" s="315"/>
      <c r="E60" s="323">
        <f>E61</f>
        <v>5125.18</v>
      </c>
      <c r="F60" s="316" t="e">
        <f t="shared" si="4"/>
        <v>#DIV/0!</v>
      </c>
      <c r="G60" s="301"/>
    </row>
    <row r="61" spans="1:7">
      <c r="A61" s="324">
        <v>3111</v>
      </c>
      <c r="B61" s="191" t="s">
        <v>18</v>
      </c>
      <c r="C61" s="325">
        <v>0</v>
      </c>
      <c r="D61" s="320"/>
      <c r="E61" s="325">
        <v>5125.18</v>
      </c>
      <c r="F61" s="316" t="e">
        <f t="shared" si="4"/>
        <v>#DIV/0!</v>
      </c>
      <c r="G61" s="301"/>
    </row>
    <row r="62" spans="1:7">
      <c r="A62" s="312">
        <v>312</v>
      </c>
      <c r="B62" s="313" t="s">
        <v>19</v>
      </c>
      <c r="C62" s="314">
        <v>0</v>
      </c>
      <c r="D62" s="315"/>
      <c r="E62" s="314">
        <f>E63</f>
        <v>184.2</v>
      </c>
      <c r="F62" s="316" t="e">
        <f t="shared" si="4"/>
        <v>#DIV/0!</v>
      </c>
      <c r="G62" s="301"/>
    </row>
    <row r="63" spans="1:7">
      <c r="A63" s="317">
        <v>3121</v>
      </c>
      <c r="B63" s="326" t="s">
        <v>132</v>
      </c>
      <c r="C63" s="319">
        <v>0</v>
      </c>
      <c r="D63" s="320"/>
      <c r="E63" s="319">
        <v>184.2</v>
      </c>
      <c r="F63" s="316" t="e">
        <f t="shared" si="4"/>
        <v>#DIV/0!</v>
      </c>
      <c r="G63" s="301"/>
    </row>
    <row r="64" spans="1:7">
      <c r="A64" s="322">
        <v>313</v>
      </c>
      <c r="B64" s="194" t="s">
        <v>20</v>
      </c>
      <c r="C64" s="323">
        <v>0</v>
      </c>
      <c r="D64" s="315"/>
      <c r="E64" s="323">
        <f>E65</f>
        <v>845.66</v>
      </c>
      <c r="F64" s="316" t="e">
        <f t="shared" si="4"/>
        <v>#DIV/0!</v>
      </c>
      <c r="G64" s="301"/>
    </row>
    <row r="65" spans="1:11">
      <c r="A65" s="324">
        <v>3132</v>
      </c>
      <c r="B65" s="191" t="s">
        <v>21</v>
      </c>
      <c r="C65" s="325">
        <v>0</v>
      </c>
      <c r="D65" s="320"/>
      <c r="E65" s="325">
        <v>845.66</v>
      </c>
      <c r="F65" s="316" t="e">
        <f t="shared" si="4"/>
        <v>#DIV/0!</v>
      </c>
      <c r="G65" s="301"/>
    </row>
    <row r="66" spans="1:11">
      <c r="A66" s="312">
        <v>32</v>
      </c>
      <c r="B66" s="313" t="s">
        <v>8</v>
      </c>
      <c r="C66" s="314">
        <v>429.19</v>
      </c>
      <c r="D66" s="327"/>
      <c r="E66" s="314">
        <f>E67</f>
        <v>154.72999999999999</v>
      </c>
      <c r="F66" s="316">
        <f t="shared" si="4"/>
        <v>36.051632144271764</v>
      </c>
      <c r="G66" s="301"/>
    </row>
    <row r="67" spans="1:11">
      <c r="A67" s="322">
        <v>321</v>
      </c>
      <c r="B67" s="194" t="s">
        <v>17</v>
      </c>
      <c r="C67" s="323">
        <v>0</v>
      </c>
      <c r="D67" s="327"/>
      <c r="E67" s="323">
        <f>E68</f>
        <v>154.72999999999999</v>
      </c>
      <c r="F67" s="316" t="e">
        <f t="shared" si="4"/>
        <v>#DIV/0!</v>
      </c>
      <c r="G67" s="301"/>
    </row>
    <row r="68" spans="1:11">
      <c r="A68" s="324">
        <v>3212</v>
      </c>
      <c r="B68" s="191" t="s">
        <v>192</v>
      </c>
      <c r="C68" s="325">
        <v>0</v>
      </c>
      <c r="D68" s="327"/>
      <c r="E68" s="325">
        <v>154.72999999999999</v>
      </c>
      <c r="F68" s="316" t="e">
        <f t="shared" si="4"/>
        <v>#DIV/0!</v>
      </c>
      <c r="G68" s="301"/>
    </row>
    <row r="69" spans="1:11">
      <c r="A69" s="429" t="s">
        <v>282</v>
      </c>
      <c r="B69" s="430"/>
      <c r="C69" s="310">
        <f>C70</f>
        <v>6418.59</v>
      </c>
      <c r="D69" s="310"/>
      <c r="E69" s="310">
        <f>E70</f>
        <v>4553.07</v>
      </c>
      <c r="F69" s="311">
        <f t="shared" si="4"/>
        <v>70.935672787948747</v>
      </c>
      <c r="G69" s="301"/>
      <c r="K69" s="38"/>
    </row>
    <row r="70" spans="1:11">
      <c r="A70" s="312">
        <v>3</v>
      </c>
      <c r="B70" s="313" t="s">
        <v>7</v>
      </c>
      <c r="C70" s="314">
        <f>C71+C78</f>
        <v>6418.59</v>
      </c>
      <c r="D70" s="315"/>
      <c r="E70" s="314">
        <f>E71+E78</f>
        <v>4553.07</v>
      </c>
      <c r="F70" s="316">
        <f t="shared" si="4"/>
        <v>70.935672787948747</v>
      </c>
      <c r="G70" s="301"/>
    </row>
    <row r="71" spans="1:11">
      <c r="A71" s="312">
        <v>31</v>
      </c>
      <c r="B71" s="313" t="s">
        <v>17</v>
      </c>
      <c r="C71" s="314">
        <v>6235.38</v>
      </c>
      <c r="D71" s="315"/>
      <c r="E71" s="314">
        <f>E72+E76+E74</f>
        <v>4457.07</v>
      </c>
      <c r="F71" s="316">
        <f t="shared" si="4"/>
        <v>71.48032678040471</v>
      </c>
      <c r="G71" s="301"/>
    </row>
    <row r="72" spans="1:11">
      <c r="A72" s="312">
        <v>311</v>
      </c>
      <c r="B72" s="313" t="s">
        <v>40</v>
      </c>
      <c r="C72" s="314">
        <v>0</v>
      </c>
      <c r="D72" s="315"/>
      <c r="E72" s="314">
        <f>E73</f>
        <v>3825.8</v>
      </c>
      <c r="F72" s="316" t="e">
        <f t="shared" si="4"/>
        <v>#DIV/0!</v>
      </c>
      <c r="G72" s="301"/>
    </row>
    <row r="73" spans="1:11">
      <c r="A73" s="317">
        <v>3111</v>
      </c>
      <c r="B73" s="326" t="s">
        <v>18</v>
      </c>
      <c r="C73" s="319">
        <v>0</v>
      </c>
      <c r="D73" s="320"/>
      <c r="E73" s="319">
        <v>3825.8</v>
      </c>
      <c r="F73" s="316" t="e">
        <f t="shared" si="4"/>
        <v>#DIV/0!</v>
      </c>
      <c r="G73" s="301"/>
    </row>
    <row r="74" spans="1:11">
      <c r="A74" s="312">
        <v>312</v>
      </c>
      <c r="B74" s="313" t="s">
        <v>19</v>
      </c>
      <c r="C74" s="314">
        <v>0</v>
      </c>
      <c r="D74" s="315"/>
      <c r="E74" s="314">
        <f>E75</f>
        <v>0</v>
      </c>
      <c r="F74" s="316" t="e">
        <f t="shared" si="4"/>
        <v>#DIV/0!</v>
      </c>
      <c r="G74" s="301"/>
    </row>
    <row r="75" spans="1:11">
      <c r="A75" s="317">
        <v>3121</v>
      </c>
      <c r="B75" s="326" t="s">
        <v>132</v>
      </c>
      <c r="C75" s="319">
        <v>0</v>
      </c>
      <c r="D75" s="320"/>
      <c r="E75" s="319">
        <v>0</v>
      </c>
      <c r="F75" s="316" t="e">
        <f t="shared" si="4"/>
        <v>#DIV/0!</v>
      </c>
      <c r="G75" s="301"/>
    </row>
    <row r="76" spans="1:11">
      <c r="A76" s="312">
        <v>313</v>
      </c>
      <c r="B76" s="313" t="s">
        <v>20</v>
      </c>
      <c r="C76" s="314">
        <v>0</v>
      </c>
      <c r="D76" s="315"/>
      <c r="E76" s="314">
        <f>E77</f>
        <v>631.27</v>
      </c>
      <c r="F76" s="316" t="e">
        <f t="shared" si="4"/>
        <v>#DIV/0!</v>
      </c>
      <c r="G76" s="301"/>
    </row>
    <row r="77" spans="1:11">
      <c r="A77" s="317">
        <v>3132</v>
      </c>
      <c r="B77" s="326" t="s">
        <v>21</v>
      </c>
      <c r="C77" s="319">
        <v>0</v>
      </c>
      <c r="D77" s="320"/>
      <c r="E77" s="319">
        <v>631.27</v>
      </c>
      <c r="F77" s="316" t="e">
        <f t="shared" si="4"/>
        <v>#DIV/0!</v>
      </c>
      <c r="G77" s="301"/>
    </row>
    <row r="78" spans="1:11">
      <c r="A78" s="312">
        <v>32</v>
      </c>
      <c r="B78" s="313" t="s">
        <v>8</v>
      </c>
      <c r="C78" s="314">
        <v>183.21</v>
      </c>
      <c r="D78" s="327"/>
      <c r="E78" s="314">
        <f>E79</f>
        <v>96</v>
      </c>
      <c r="F78" s="316">
        <f t="shared" si="4"/>
        <v>52.398886523661368</v>
      </c>
      <c r="G78" s="301"/>
    </row>
    <row r="79" spans="1:11">
      <c r="A79" s="322">
        <v>321</v>
      </c>
      <c r="B79" s="194" t="s">
        <v>17</v>
      </c>
      <c r="C79" s="323">
        <v>0</v>
      </c>
      <c r="D79" s="327"/>
      <c r="E79" s="323">
        <f>E80</f>
        <v>96</v>
      </c>
      <c r="F79" s="316" t="e">
        <f t="shared" si="4"/>
        <v>#DIV/0!</v>
      </c>
      <c r="G79" s="301"/>
    </row>
    <row r="80" spans="1:11">
      <c r="A80" s="324">
        <v>3212</v>
      </c>
      <c r="B80" s="191" t="s">
        <v>192</v>
      </c>
      <c r="C80" s="325">
        <v>0</v>
      </c>
      <c r="D80" s="327"/>
      <c r="E80" s="325">
        <v>96</v>
      </c>
      <c r="F80" s="316" t="e">
        <f t="shared" si="4"/>
        <v>#DIV/0!</v>
      </c>
      <c r="G80" s="301"/>
    </row>
    <row r="81" spans="1:7">
      <c r="A81" s="429" t="s">
        <v>283</v>
      </c>
      <c r="B81" s="430"/>
      <c r="C81" s="310">
        <f>C82+C90</f>
        <v>1679.48</v>
      </c>
      <c r="D81" s="310"/>
      <c r="E81" s="310">
        <f>E82+E90</f>
        <v>1108.83</v>
      </c>
      <c r="F81" s="311">
        <f t="shared" si="4"/>
        <v>66.022221163693516</v>
      </c>
      <c r="G81" s="301"/>
    </row>
    <row r="82" spans="1:7">
      <c r="A82" s="312">
        <v>3</v>
      </c>
      <c r="B82" s="313" t="s">
        <v>7</v>
      </c>
      <c r="C82" s="314">
        <f>C83</f>
        <v>1631.54</v>
      </c>
      <c r="D82" s="315"/>
      <c r="E82" s="314">
        <f>E83</f>
        <v>1081.6399999999999</v>
      </c>
      <c r="F82" s="316">
        <f t="shared" si="4"/>
        <v>66.295647057381373</v>
      </c>
      <c r="G82" s="301"/>
    </row>
    <row r="83" spans="1:7">
      <c r="A83" s="312">
        <v>31</v>
      </c>
      <c r="B83" s="313" t="s">
        <v>17</v>
      </c>
      <c r="C83" s="314">
        <v>1631.54</v>
      </c>
      <c r="D83" s="315"/>
      <c r="E83" s="314">
        <f>E84+E88+E86</f>
        <v>1081.6399999999999</v>
      </c>
      <c r="F83" s="316">
        <f t="shared" si="4"/>
        <v>66.295647057381373</v>
      </c>
      <c r="G83" s="301"/>
    </row>
    <row r="84" spans="1:7">
      <c r="A84" s="312">
        <v>311</v>
      </c>
      <c r="B84" s="313" t="s">
        <v>40</v>
      </c>
      <c r="C84" s="314">
        <v>0</v>
      </c>
      <c r="D84" s="315"/>
      <c r="E84" s="314">
        <f>E85</f>
        <v>900.67</v>
      </c>
      <c r="F84" s="316" t="e">
        <f t="shared" si="4"/>
        <v>#DIV/0!</v>
      </c>
      <c r="G84" s="301"/>
    </row>
    <row r="85" spans="1:7">
      <c r="A85" s="317">
        <v>3111</v>
      </c>
      <c r="B85" s="326" t="s">
        <v>18</v>
      </c>
      <c r="C85" s="319">
        <v>0</v>
      </c>
      <c r="D85" s="320"/>
      <c r="E85" s="319">
        <v>900.67</v>
      </c>
      <c r="F85" s="316" t="e">
        <f t="shared" si="4"/>
        <v>#DIV/0!</v>
      </c>
      <c r="G85" s="301"/>
    </row>
    <row r="86" spans="1:7">
      <c r="A86" s="312">
        <v>312</v>
      </c>
      <c r="B86" s="313" t="s">
        <v>19</v>
      </c>
      <c r="C86" s="314">
        <v>0</v>
      </c>
      <c r="D86" s="315"/>
      <c r="E86" s="314">
        <f>E87</f>
        <v>32.36</v>
      </c>
      <c r="F86" s="316" t="e">
        <f t="shared" si="4"/>
        <v>#DIV/0!</v>
      </c>
      <c r="G86" s="301"/>
    </row>
    <row r="87" spans="1:7">
      <c r="A87" s="317">
        <v>3121</v>
      </c>
      <c r="B87" s="326" t="s">
        <v>132</v>
      </c>
      <c r="C87" s="319">
        <v>0</v>
      </c>
      <c r="D87" s="320"/>
      <c r="E87" s="319">
        <v>32.36</v>
      </c>
      <c r="F87" s="316" t="e">
        <f t="shared" si="4"/>
        <v>#DIV/0!</v>
      </c>
      <c r="G87" s="301"/>
    </row>
    <row r="88" spans="1:7">
      <c r="A88" s="312">
        <v>313</v>
      </c>
      <c r="B88" s="313" t="s">
        <v>20</v>
      </c>
      <c r="C88" s="314">
        <v>0</v>
      </c>
      <c r="D88" s="315"/>
      <c r="E88" s="314">
        <f>E89</f>
        <v>148.61000000000001</v>
      </c>
      <c r="F88" s="316" t="e">
        <f t="shared" si="4"/>
        <v>#DIV/0!</v>
      </c>
      <c r="G88" s="301"/>
    </row>
    <row r="89" spans="1:7">
      <c r="A89" s="317">
        <v>3132</v>
      </c>
      <c r="B89" s="326" t="s">
        <v>21</v>
      </c>
      <c r="C89" s="319">
        <v>0</v>
      </c>
      <c r="D89" s="320"/>
      <c r="E89" s="319">
        <v>148.61000000000001</v>
      </c>
      <c r="F89" s="316" t="e">
        <f t="shared" si="4"/>
        <v>#DIV/0!</v>
      </c>
      <c r="G89" s="301"/>
    </row>
    <row r="90" spans="1:7">
      <c r="A90" s="312">
        <v>32</v>
      </c>
      <c r="B90" s="313" t="s">
        <v>8</v>
      </c>
      <c r="C90" s="314">
        <v>47.94</v>
      </c>
      <c r="D90" s="327"/>
      <c r="E90" s="314">
        <f>E91</f>
        <v>27.19</v>
      </c>
      <c r="F90" s="316">
        <f t="shared" ref="F90:F92" si="9">(E90/C90)*100</f>
        <v>56.71672924488945</v>
      </c>
      <c r="G90" s="301"/>
    </row>
    <row r="91" spans="1:7">
      <c r="A91" s="322">
        <v>321</v>
      </c>
      <c r="B91" s="194" t="s">
        <v>17</v>
      </c>
      <c r="C91" s="323">
        <v>0</v>
      </c>
      <c r="D91" s="327"/>
      <c r="E91" s="323">
        <f>E92</f>
        <v>27.19</v>
      </c>
      <c r="F91" s="316" t="e">
        <f t="shared" si="9"/>
        <v>#DIV/0!</v>
      </c>
      <c r="G91" s="301"/>
    </row>
    <row r="92" spans="1:7">
      <c r="A92" s="324">
        <v>3212</v>
      </c>
      <c r="B92" s="191" t="s">
        <v>192</v>
      </c>
      <c r="C92" s="325">
        <v>0</v>
      </c>
      <c r="D92" s="327"/>
      <c r="E92" s="325">
        <v>27.19</v>
      </c>
      <c r="F92" s="316" t="e">
        <f t="shared" si="9"/>
        <v>#DIV/0!</v>
      </c>
      <c r="G92" s="301"/>
    </row>
    <row r="93" spans="1:7">
      <c r="A93" s="435" t="s">
        <v>284</v>
      </c>
      <c r="B93" s="436"/>
      <c r="C93" s="310">
        <f>C94</f>
        <v>9517.09</v>
      </c>
      <c r="D93" s="310"/>
      <c r="E93" s="310">
        <f>E94</f>
        <v>6283.3899999999994</v>
      </c>
      <c r="F93" s="311">
        <f t="shared" si="4"/>
        <v>66.02217694694491</v>
      </c>
      <c r="G93" s="301"/>
    </row>
    <row r="94" spans="1:7">
      <c r="A94" s="312">
        <v>3</v>
      </c>
      <c r="B94" s="313" t="s">
        <v>7</v>
      </c>
      <c r="C94" s="314">
        <f>C95+C102</f>
        <v>9517.09</v>
      </c>
      <c r="D94" s="315"/>
      <c r="E94" s="314">
        <f>E95+E102</f>
        <v>6283.3899999999994</v>
      </c>
      <c r="F94" s="316">
        <f t="shared" si="4"/>
        <v>66.02217694694491</v>
      </c>
      <c r="G94" s="301"/>
    </row>
    <row r="95" spans="1:7">
      <c r="A95" s="312">
        <v>31</v>
      </c>
      <c r="B95" s="313" t="s">
        <v>17</v>
      </c>
      <c r="C95" s="314">
        <v>9245.43</v>
      </c>
      <c r="D95" s="315"/>
      <c r="E95" s="314">
        <f>E96+E100+E98</f>
        <v>6129.3099999999995</v>
      </c>
      <c r="F95" s="316">
        <f t="shared" si="4"/>
        <v>66.29556440316999</v>
      </c>
      <c r="G95" s="301"/>
    </row>
    <row r="96" spans="1:7">
      <c r="A96" s="312">
        <v>311</v>
      </c>
      <c r="B96" s="313" t="s">
        <v>40</v>
      </c>
      <c r="C96" s="314">
        <v>0</v>
      </c>
      <c r="D96" s="315"/>
      <c r="E96" s="314">
        <f>E97</f>
        <v>5103.75</v>
      </c>
      <c r="F96" s="316" t="e">
        <f t="shared" si="4"/>
        <v>#DIV/0!</v>
      </c>
      <c r="G96" s="301"/>
    </row>
    <row r="97" spans="1:7">
      <c r="A97" s="317">
        <v>3111</v>
      </c>
      <c r="B97" s="326" t="s">
        <v>18</v>
      </c>
      <c r="C97" s="319">
        <v>0</v>
      </c>
      <c r="D97" s="320"/>
      <c r="E97" s="319">
        <v>5103.75</v>
      </c>
      <c r="F97" s="316" t="e">
        <f t="shared" si="4"/>
        <v>#DIV/0!</v>
      </c>
      <c r="G97" s="301"/>
    </row>
    <row r="98" spans="1:7">
      <c r="A98" s="312">
        <v>312</v>
      </c>
      <c r="B98" s="313" t="s">
        <v>19</v>
      </c>
      <c r="C98" s="314">
        <v>0</v>
      </c>
      <c r="D98" s="315"/>
      <c r="E98" s="314">
        <f>E99</f>
        <v>183.44</v>
      </c>
      <c r="F98" s="316" t="e">
        <f t="shared" si="4"/>
        <v>#DIV/0!</v>
      </c>
      <c r="G98" s="301"/>
    </row>
    <row r="99" spans="1:7">
      <c r="A99" s="317">
        <v>3121</v>
      </c>
      <c r="B99" s="326" t="s">
        <v>132</v>
      </c>
      <c r="C99" s="319">
        <v>0</v>
      </c>
      <c r="D99" s="320"/>
      <c r="E99" s="319">
        <v>183.44</v>
      </c>
      <c r="F99" s="316" t="e">
        <f t="shared" si="4"/>
        <v>#DIV/0!</v>
      </c>
      <c r="G99" s="301"/>
    </row>
    <row r="100" spans="1:7">
      <c r="A100" s="312">
        <v>313</v>
      </c>
      <c r="B100" s="313" t="s">
        <v>20</v>
      </c>
      <c r="C100" s="314">
        <v>0</v>
      </c>
      <c r="D100" s="315"/>
      <c r="E100" s="314">
        <f>E101</f>
        <v>842.12</v>
      </c>
      <c r="F100" s="316" t="e">
        <f t="shared" si="4"/>
        <v>#DIV/0!</v>
      </c>
      <c r="G100" s="301"/>
    </row>
    <row r="101" spans="1:7">
      <c r="A101" s="317">
        <v>3132</v>
      </c>
      <c r="B101" s="326" t="s">
        <v>21</v>
      </c>
      <c r="C101" s="319">
        <v>0</v>
      </c>
      <c r="D101" s="320"/>
      <c r="E101" s="319">
        <v>842.12</v>
      </c>
      <c r="F101" s="316" t="e">
        <f t="shared" si="4"/>
        <v>#DIV/0!</v>
      </c>
      <c r="G101" s="301"/>
    </row>
    <row r="102" spans="1:7">
      <c r="A102" s="312">
        <v>32</v>
      </c>
      <c r="B102" s="313" t="s">
        <v>8</v>
      </c>
      <c r="C102" s="314">
        <v>271.66000000000003</v>
      </c>
      <c r="D102" s="327"/>
      <c r="E102" s="314">
        <f>E103</f>
        <v>154.08000000000001</v>
      </c>
      <c r="F102" s="316">
        <f t="shared" ref="F102:F147" si="10">(E102/C102)*100</f>
        <v>56.717956268865485</v>
      </c>
      <c r="G102" s="301"/>
    </row>
    <row r="103" spans="1:7">
      <c r="A103" s="322">
        <v>321</v>
      </c>
      <c r="B103" s="194" t="s">
        <v>17</v>
      </c>
      <c r="C103" s="323">
        <v>0</v>
      </c>
      <c r="D103" s="327"/>
      <c r="E103" s="323">
        <f>E104</f>
        <v>154.08000000000001</v>
      </c>
      <c r="F103" s="316" t="e">
        <f t="shared" si="10"/>
        <v>#DIV/0!</v>
      </c>
      <c r="G103" s="301"/>
    </row>
    <row r="104" spans="1:7">
      <c r="A104" s="324">
        <v>3212</v>
      </c>
      <c r="B104" s="191" t="s">
        <v>192</v>
      </c>
      <c r="C104" s="325">
        <v>0</v>
      </c>
      <c r="D104" s="327"/>
      <c r="E104" s="325">
        <v>154.08000000000001</v>
      </c>
      <c r="F104" s="316" t="e">
        <f t="shared" si="10"/>
        <v>#DIV/0!</v>
      </c>
      <c r="G104" s="301"/>
    </row>
    <row r="105" spans="1:7">
      <c r="A105" s="447" t="s">
        <v>182</v>
      </c>
      <c r="B105" s="448"/>
      <c r="C105" s="306">
        <f>C106+C194+C227</f>
        <v>1185711.8900000004</v>
      </c>
      <c r="D105" s="306"/>
      <c r="E105" s="306">
        <f>E106+E194+E227</f>
        <v>592729.29000000015</v>
      </c>
      <c r="F105" s="307">
        <f t="shared" si="10"/>
        <v>49.989318231429728</v>
      </c>
      <c r="G105" s="301"/>
    </row>
    <row r="106" spans="1:7">
      <c r="A106" s="451" t="s">
        <v>183</v>
      </c>
      <c r="B106" s="452"/>
      <c r="C106" s="330">
        <f>C107+C114+C117+C151+C154+C183+C188</f>
        <v>1137519.0600000003</v>
      </c>
      <c r="D106" s="330"/>
      <c r="E106" s="330">
        <f>E107+E114+E117+E151+E154+E183+E188</f>
        <v>567434.90000000014</v>
      </c>
      <c r="F106" s="331">
        <f t="shared" si="10"/>
        <v>49.883550962214208</v>
      </c>
      <c r="G106" s="301"/>
    </row>
    <row r="107" spans="1:7">
      <c r="A107" s="435" t="s">
        <v>278</v>
      </c>
      <c r="B107" s="436"/>
      <c r="C107" s="310">
        <f t="shared" ref="C107:E108" si="11">C108</f>
        <v>500</v>
      </c>
      <c r="D107" s="310"/>
      <c r="E107" s="310">
        <f>E110+E112</f>
        <v>41.489999999999995</v>
      </c>
      <c r="F107" s="311">
        <f t="shared" si="10"/>
        <v>8.2979999999999983</v>
      </c>
      <c r="G107" s="301"/>
    </row>
    <row r="108" spans="1:7">
      <c r="A108" s="312">
        <v>3</v>
      </c>
      <c r="B108" s="313" t="s">
        <v>7</v>
      </c>
      <c r="C108" s="314">
        <f t="shared" si="11"/>
        <v>500</v>
      </c>
      <c r="D108" s="315"/>
      <c r="E108" s="314">
        <f t="shared" si="11"/>
        <v>41.489999999999995</v>
      </c>
      <c r="F108" s="316">
        <f t="shared" si="10"/>
        <v>8.2979999999999983</v>
      </c>
      <c r="G108" s="301"/>
    </row>
    <row r="109" spans="1:7">
      <c r="A109" s="312">
        <v>32</v>
      </c>
      <c r="B109" s="313" t="s">
        <v>8</v>
      </c>
      <c r="C109" s="314">
        <v>500</v>
      </c>
      <c r="D109" s="315"/>
      <c r="E109" s="314">
        <f>E110+E112</f>
        <v>41.489999999999995</v>
      </c>
      <c r="F109" s="316">
        <f t="shared" si="10"/>
        <v>8.2979999999999983</v>
      </c>
      <c r="G109" s="301"/>
    </row>
    <row r="110" spans="1:7">
      <c r="A110" s="312">
        <v>322</v>
      </c>
      <c r="B110" s="313" t="s">
        <v>9</v>
      </c>
      <c r="C110" s="314">
        <v>0</v>
      </c>
      <c r="D110" s="315"/>
      <c r="E110" s="314">
        <f>SUM(E111:E111)</f>
        <v>16.489999999999998</v>
      </c>
      <c r="F110" s="316" t="e">
        <f t="shared" si="10"/>
        <v>#DIV/0!</v>
      </c>
      <c r="G110" s="301"/>
    </row>
    <row r="111" spans="1:7">
      <c r="A111" s="332">
        <v>3222</v>
      </c>
      <c r="B111" s="333" t="s">
        <v>51</v>
      </c>
      <c r="C111" s="319">
        <v>0</v>
      </c>
      <c r="D111" s="320"/>
      <c r="E111" s="319">
        <v>16.489999999999998</v>
      </c>
      <c r="F111" s="316" t="e">
        <f t="shared" si="10"/>
        <v>#DIV/0!</v>
      </c>
      <c r="G111" s="301"/>
    </row>
    <row r="112" spans="1:7">
      <c r="A112" s="322">
        <v>329</v>
      </c>
      <c r="B112" s="194" t="s">
        <v>12</v>
      </c>
      <c r="C112" s="314">
        <v>0</v>
      </c>
      <c r="D112" s="315"/>
      <c r="E112" s="314">
        <f>E114+E113</f>
        <v>25</v>
      </c>
      <c r="F112" s="316" t="e">
        <f t="shared" ref="F112:F113" si="12">(E112/C112)*100</f>
        <v>#DIV/0!</v>
      </c>
      <c r="G112" s="301"/>
    </row>
    <row r="113" spans="1:7">
      <c r="A113" s="324">
        <v>3294</v>
      </c>
      <c r="B113" s="191" t="s">
        <v>238</v>
      </c>
      <c r="C113" s="319">
        <v>0</v>
      </c>
      <c r="D113" s="320"/>
      <c r="E113" s="319">
        <v>25</v>
      </c>
      <c r="F113" s="316" t="e">
        <f t="shared" si="12"/>
        <v>#DIV/0!</v>
      </c>
      <c r="G113" s="301"/>
    </row>
    <row r="114" spans="1:7">
      <c r="A114" s="435" t="s">
        <v>244</v>
      </c>
      <c r="B114" s="436"/>
      <c r="C114" s="310">
        <f t="shared" ref="C114:E115" si="13">C115</f>
        <v>286.64</v>
      </c>
      <c r="D114" s="310"/>
      <c r="E114" s="310">
        <f t="shared" si="13"/>
        <v>0</v>
      </c>
      <c r="F114" s="311">
        <f t="shared" si="10"/>
        <v>0</v>
      </c>
      <c r="G114" s="301"/>
    </row>
    <row r="115" spans="1:7">
      <c r="A115" s="312">
        <v>3</v>
      </c>
      <c r="B115" s="313" t="s">
        <v>7</v>
      </c>
      <c r="C115" s="314">
        <f t="shared" si="13"/>
        <v>286.64</v>
      </c>
      <c r="D115" s="315"/>
      <c r="E115" s="314">
        <f t="shared" si="13"/>
        <v>0</v>
      </c>
      <c r="F115" s="316">
        <f t="shared" si="10"/>
        <v>0</v>
      </c>
      <c r="G115" s="301"/>
    </row>
    <row r="116" spans="1:7">
      <c r="A116" s="312">
        <v>32</v>
      </c>
      <c r="B116" s="313" t="s">
        <v>8</v>
      </c>
      <c r="C116" s="314">
        <v>286.64</v>
      </c>
      <c r="D116" s="315"/>
      <c r="E116" s="314">
        <v>0</v>
      </c>
      <c r="F116" s="316">
        <f t="shared" si="10"/>
        <v>0</v>
      </c>
      <c r="G116" s="301"/>
    </row>
    <row r="117" spans="1:7" ht="15.75" thickBot="1">
      <c r="A117" s="429" t="s">
        <v>119</v>
      </c>
      <c r="B117" s="430"/>
      <c r="C117" s="310">
        <f t="shared" ref="C117:E117" si="14">C118</f>
        <v>48237.68</v>
      </c>
      <c r="D117" s="310"/>
      <c r="E117" s="310">
        <f t="shared" si="14"/>
        <v>25732.91</v>
      </c>
      <c r="F117" s="311">
        <f t="shared" si="10"/>
        <v>53.34607717452414</v>
      </c>
      <c r="G117" s="339"/>
    </row>
    <row r="118" spans="1:7">
      <c r="A118" s="312">
        <v>3</v>
      </c>
      <c r="B118" s="313" t="s">
        <v>7</v>
      </c>
      <c r="C118" s="314">
        <f>C119+C147</f>
        <v>48237.68</v>
      </c>
      <c r="D118" s="315"/>
      <c r="E118" s="314">
        <f>E119+E147</f>
        <v>25732.91</v>
      </c>
      <c r="F118" s="316">
        <f t="shared" si="10"/>
        <v>53.34607717452414</v>
      </c>
      <c r="G118" s="200"/>
    </row>
    <row r="119" spans="1:7">
      <c r="A119" s="312">
        <v>32</v>
      </c>
      <c r="B119" s="313" t="s">
        <v>8</v>
      </c>
      <c r="C119" s="314">
        <v>47837.68</v>
      </c>
      <c r="D119" s="315"/>
      <c r="E119" s="314">
        <f>E120+E123+E130+E139+E141</f>
        <v>25612.65</v>
      </c>
      <c r="F119" s="316">
        <f t="shared" si="10"/>
        <v>53.540744450817854</v>
      </c>
      <c r="G119" s="200"/>
    </row>
    <row r="120" spans="1:7">
      <c r="A120" s="312">
        <v>321</v>
      </c>
      <c r="B120" s="313" t="s">
        <v>111</v>
      </c>
      <c r="C120" s="314">
        <f>SUM(C121:C122)</f>
        <v>0</v>
      </c>
      <c r="D120" s="315"/>
      <c r="E120" s="314">
        <f>SUM(E121:E122)</f>
        <v>5119.2700000000004</v>
      </c>
      <c r="F120" s="316" t="e">
        <f t="shared" si="10"/>
        <v>#DIV/0!</v>
      </c>
      <c r="G120" s="200"/>
    </row>
    <row r="121" spans="1:7">
      <c r="A121" s="317">
        <v>3211</v>
      </c>
      <c r="B121" s="326" t="s">
        <v>112</v>
      </c>
      <c r="C121" s="319">
        <v>0</v>
      </c>
      <c r="D121" s="320"/>
      <c r="E121" s="319">
        <v>4592.7700000000004</v>
      </c>
      <c r="F121" s="316" t="e">
        <f t="shared" si="10"/>
        <v>#DIV/0!</v>
      </c>
      <c r="G121" s="200"/>
    </row>
    <row r="122" spans="1:7">
      <c r="A122" s="317">
        <v>3213</v>
      </c>
      <c r="B122" s="326" t="s">
        <v>120</v>
      </c>
      <c r="C122" s="319">
        <v>0</v>
      </c>
      <c r="D122" s="320"/>
      <c r="E122" s="319">
        <v>526.5</v>
      </c>
      <c r="F122" s="316" t="e">
        <f t="shared" si="10"/>
        <v>#DIV/0!</v>
      </c>
      <c r="G122" s="200"/>
    </row>
    <row r="123" spans="1:7">
      <c r="A123" s="312">
        <v>322</v>
      </c>
      <c r="B123" s="313" t="s">
        <v>9</v>
      </c>
      <c r="C123" s="314">
        <f>SUM(C124:C128)</f>
        <v>0</v>
      </c>
      <c r="D123" s="315"/>
      <c r="E123" s="314">
        <f>SUM(E124:E129)</f>
        <v>11863.59</v>
      </c>
      <c r="F123" s="316" t="e">
        <f t="shared" si="10"/>
        <v>#DIV/0!</v>
      </c>
      <c r="G123" s="200"/>
    </row>
    <row r="124" spans="1:7">
      <c r="A124" s="317">
        <v>3221</v>
      </c>
      <c r="B124" s="326" t="s">
        <v>113</v>
      </c>
      <c r="C124" s="319">
        <v>0</v>
      </c>
      <c r="D124" s="320"/>
      <c r="E124" s="319">
        <v>3305.21</v>
      </c>
      <c r="F124" s="316" t="e">
        <f t="shared" si="10"/>
        <v>#DIV/0!</v>
      </c>
      <c r="G124" s="340"/>
    </row>
    <row r="125" spans="1:7">
      <c r="A125" s="317">
        <v>3222</v>
      </c>
      <c r="B125" s="326" t="s">
        <v>51</v>
      </c>
      <c r="C125" s="319">
        <v>0</v>
      </c>
      <c r="D125" s="320"/>
      <c r="E125" s="319">
        <v>32.979999999999997</v>
      </c>
      <c r="F125" s="316" t="e">
        <f t="shared" si="10"/>
        <v>#DIV/0!</v>
      </c>
      <c r="G125" s="299"/>
    </row>
    <row r="126" spans="1:7">
      <c r="A126" s="317">
        <v>3223</v>
      </c>
      <c r="B126" s="326" t="s">
        <v>121</v>
      </c>
      <c r="C126" s="319">
        <v>0</v>
      </c>
      <c r="D126" s="320"/>
      <c r="E126" s="319">
        <v>5202.54</v>
      </c>
      <c r="F126" s="316" t="e">
        <f t="shared" si="10"/>
        <v>#DIV/0!</v>
      </c>
    </row>
    <row r="127" spans="1:7">
      <c r="A127" s="317">
        <v>3224</v>
      </c>
      <c r="B127" s="326" t="s">
        <v>193</v>
      </c>
      <c r="C127" s="319">
        <v>0</v>
      </c>
      <c r="D127" s="320"/>
      <c r="E127" s="319">
        <v>335.6</v>
      </c>
      <c r="F127" s="316" t="e">
        <f t="shared" si="10"/>
        <v>#DIV/0!</v>
      </c>
    </row>
    <row r="128" spans="1:7">
      <c r="A128" s="317">
        <v>3225</v>
      </c>
      <c r="B128" s="326" t="s">
        <v>10</v>
      </c>
      <c r="C128" s="319">
        <v>0</v>
      </c>
      <c r="D128" s="320"/>
      <c r="E128" s="319">
        <v>2652.98</v>
      </c>
      <c r="F128" s="316" t="e">
        <f t="shared" si="10"/>
        <v>#DIV/0!</v>
      </c>
    </row>
    <row r="129" spans="1:6">
      <c r="A129" s="317">
        <v>3227</v>
      </c>
      <c r="B129" s="326" t="s">
        <v>201</v>
      </c>
      <c r="C129" s="319">
        <v>0</v>
      </c>
      <c r="D129" s="320"/>
      <c r="E129" s="319">
        <v>334.28</v>
      </c>
      <c r="F129" s="316" t="e">
        <f t="shared" si="10"/>
        <v>#DIV/0!</v>
      </c>
    </row>
    <row r="130" spans="1:6">
      <c r="A130" s="312">
        <v>323</v>
      </c>
      <c r="B130" s="313" t="s">
        <v>11</v>
      </c>
      <c r="C130" s="314">
        <f>SUM(C131:C138)</f>
        <v>0</v>
      </c>
      <c r="D130" s="315"/>
      <c r="E130" s="314">
        <f>SUM(E131:E138)</f>
        <v>8180</v>
      </c>
      <c r="F130" s="316" t="e">
        <f t="shared" si="10"/>
        <v>#DIV/0!</v>
      </c>
    </row>
    <row r="131" spans="1:6">
      <c r="A131" s="317">
        <v>3231</v>
      </c>
      <c r="B131" s="326" t="s">
        <v>114</v>
      </c>
      <c r="C131" s="319">
        <v>0</v>
      </c>
      <c r="D131" s="320"/>
      <c r="E131" s="319">
        <v>514.51</v>
      </c>
      <c r="F131" s="316" t="e">
        <f t="shared" si="10"/>
        <v>#DIV/0!</v>
      </c>
    </row>
    <row r="132" spans="1:6">
      <c r="A132" s="324">
        <v>3232</v>
      </c>
      <c r="B132" s="191" t="s">
        <v>115</v>
      </c>
      <c r="C132" s="325">
        <v>0</v>
      </c>
      <c r="D132" s="320"/>
      <c r="E132" s="325">
        <v>1324.88</v>
      </c>
      <c r="F132" s="316" t="e">
        <f t="shared" si="10"/>
        <v>#DIV/0!</v>
      </c>
    </row>
    <row r="133" spans="1:6">
      <c r="A133" s="324">
        <v>3233</v>
      </c>
      <c r="B133" s="191" t="s">
        <v>58</v>
      </c>
      <c r="C133" s="325">
        <v>0</v>
      </c>
      <c r="D133" s="320"/>
      <c r="E133" s="325">
        <v>0</v>
      </c>
      <c r="F133" s="316" t="e">
        <f t="shared" si="10"/>
        <v>#DIV/0!</v>
      </c>
    </row>
    <row r="134" spans="1:6">
      <c r="A134" s="324">
        <v>3234</v>
      </c>
      <c r="B134" s="191" t="s">
        <v>122</v>
      </c>
      <c r="C134" s="325">
        <v>0</v>
      </c>
      <c r="D134" s="320"/>
      <c r="E134" s="325">
        <v>1218.21</v>
      </c>
      <c r="F134" s="316" t="e">
        <f t="shared" si="10"/>
        <v>#DIV/0!</v>
      </c>
    </row>
    <row r="135" spans="1:6">
      <c r="A135" s="324">
        <v>3236</v>
      </c>
      <c r="B135" s="191" t="s">
        <v>123</v>
      </c>
      <c r="C135" s="325">
        <v>0</v>
      </c>
      <c r="D135" s="320"/>
      <c r="E135" s="325">
        <v>2844</v>
      </c>
      <c r="F135" s="316" t="e">
        <f t="shared" si="10"/>
        <v>#DIV/0!</v>
      </c>
    </row>
    <row r="136" spans="1:6">
      <c r="A136" s="324">
        <v>3237</v>
      </c>
      <c r="B136" s="191" t="s">
        <v>116</v>
      </c>
      <c r="C136" s="325">
        <v>0</v>
      </c>
      <c r="D136" s="320"/>
      <c r="E136" s="325">
        <v>606.54</v>
      </c>
      <c r="F136" s="316" t="e">
        <f t="shared" si="10"/>
        <v>#DIV/0!</v>
      </c>
    </row>
    <row r="137" spans="1:6">
      <c r="A137" s="324">
        <v>3238</v>
      </c>
      <c r="B137" s="191" t="s">
        <v>63</v>
      </c>
      <c r="C137" s="325">
        <v>0</v>
      </c>
      <c r="D137" s="320"/>
      <c r="E137" s="325">
        <v>919.66</v>
      </c>
      <c r="F137" s="316" t="e">
        <f t="shared" si="10"/>
        <v>#DIV/0!</v>
      </c>
    </row>
    <row r="138" spans="1:6">
      <c r="A138" s="324">
        <v>3239</v>
      </c>
      <c r="B138" s="191" t="s">
        <v>117</v>
      </c>
      <c r="C138" s="325">
        <v>0</v>
      </c>
      <c r="D138" s="320"/>
      <c r="E138" s="325">
        <v>752.2</v>
      </c>
      <c r="F138" s="316" t="e">
        <f t="shared" si="10"/>
        <v>#DIV/0!</v>
      </c>
    </row>
    <row r="139" spans="1:6">
      <c r="A139" s="322">
        <v>324</v>
      </c>
      <c r="B139" s="194" t="s">
        <v>190</v>
      </c>
      <c r="C139" s="323">
        <f t="shared" ref="C139:E139" si="15">C140</f>
        <v>0</v>
      </c>
      <c r="D139" s="315"/>
      <c r="E139" s="323">
        <f t="shared" si="15"/>
        <v>18.46</v>
      </c>
      <c r="F139" s="316" t="e">
        <f t="shared" si="10"/>
        <v>#DIV/0!</v>
      </c>
    </row>
    <row r="140" spans="1:6">
      <c r="A140" s="324">
        <v>3241</v>
      </c>
      <c r="B140" s="191" t="s">
        <v>190</v>
      </c>
      <c r="C140" s="325">
        <v>0</v>
      </c>
      <c r="D140" s="320"/>
      <c r="E140" s="325">
        <v>18.46</v>
      </c>
      <c r="F140" s="316" t="e">
        <f t="shared" si="10"/>
        <v>#DIV/0!</v>
      </c>
    </row>
    <row r="141" spans="1:6">
      <c r="A141" s="322">
        <v>329</v>
      </c>
      <c r="B141" s="194" t="s">
        <v>12</v>
      </c>
      <c r="C141" s="323">
        <f>SUM(C143:C145)</f>
        <v>0</v>
      </c>
      <c r="D141" s="315"/>
      <c r="E141" s="323">
        <f>SUM(E142:E146)</f>
        <v>431.33</v>
      </c>
      <c r="F141" s="316" t="e">
        <f t="shared" si="10"/>
        <v>#DIV/0!</v>
      </c>
    </row>
    <row r="142" spans="1:6">
      <c r="A142" s="324">
        <v>3291</v>
      </c>
      <c r="B142" s="191" t="s">
        <v>246</v>
      </c>
      <c r="C142" s="325">
        <v>0</v>
      </c>
      <c r="D142" s="315"/>
      <c r="E142" s="325">
        <v>0</v>
      </c>
      <c r="F142" s="316" t="e">
        <f t="shared" si="10"/>
        <v>#DIV/0!</v>
      </c>
    </row>
    <row r="143" spans="1:6">
      <c r="A143" s="324">
        <v>3292</v>
      </c>
      <c r="B143" s="191" t="s">
        <v>172</v>
      </c>
      <c r="C143" s="325">
        <v>0</v>
      </c>
      <c r="D143" s="320"/>
      <c r="E143" s="325">
        <v>291.33</v>
      </c>
      <c r="F143" s="316" t="e">
        <f t="shared" si="10"/>
        <v>#DIV/0!</v>
      </c>
    </row>
    <row r="144" spans="1:6">
      <c r="A144" s="324">
        <v>3294</v>
      </c>
      <c r="B144" s="191" t="s">
        <v>66</v>
      </c>
      <c r="C144" s="325">
        <v>0</v>
      </c>
      <c r="D144" s="320"/>
      <c r="E144" s="325">
        <v>140</v>
      </c>
      <c r="F144" s="316" t="e">
        <f t="shared" si="10"/>
        <v>#DIV/0!</v>
      </c>
    </row>
    <row r="145" spans="1:6">
      <c r="A145" s="324">
        <v>3295</v>
      </c>
      <c r="B145" s="191" t="s">
        <v>67</v>
      </c>
      <c r="C145" s="325">
        <v>0</v>
      </c>
      <c r="D145" s="320"/>
      <c r="E145" s="325">
        <v>0</v>
      </c>
      <c r="F145" s="316" t="e">
        <f t="shared" si="10"/>
        <v>#DIV/0!</v>
      </c>
    </row>
    <row r="146" spans="1:6">
      <c r="A146" s="324">
        <v>3299</v>
      </c>
      <c r="B146" s="191" t="s">
        <v>12</v>
      </c>
      <c r="C146" s="325">
        <v>0</v>
      </c>
      <c r="D146" s="320"/>
      <c r="E146" s="325">
        <v>0</v>
      </c>
      <c r="F146" s="316" t="e">
        <f t="shared" si="10"/>
        <v>#DIV/0!</v>
      </c>
    </row>
    <row r="147" spans="1:6">
      <c r="A147" s="312">
        <v>34</v>
      </c>
      <c r="B147" s="313" t="s">
        <v>13</v>
      </c>
      <c r="C147" s="314">
        <v>400</v>
      </c>
      <c r="D147" s="315"/>
      <c r="E147" s="314">
        <f t="shared" ref="E147" si="16">E148</f>
        <v>120.26</v>
      </c>
      <c r="F147" s="316">
        <f t="shared" si="10"/>
        <v>30.065000000000001</v>
      </c>
    </row>
    <row r="148" spans="1:6">
      <c r="A148" s="312">
        <v>343</v>
      </c>
      <c r="B148" s="313" t="s">
        <v>14</v>
      </c>
      <c r="C148" s="314">
        <v>0</v>
      </c>
      <c r="D148" s="315"/>
      <c r="E148" s="314">
        <f>E149+E150</f>
        <v>120.26</v>
      </c>
      <c r="F148" s="316" t="e">
        <f t="shared" ref="F148:F208" si="17">(E148/C148)*100</f>
        <v>#DIV/0!</v>
      </c>
    </row>
    <row r="149" spans="1:6">
      <c r="A149" s="317">
        <v>3431</v>
      </c>
      <c r="B149" s="326" t="s">
        <v>118</v>
      </c>
      <c r="C149" s="319">
        <v>0</v>
      </c>
      <c r="D149" s="320"/>
      <c r="E149" s="319">
        <v>120.26</v>
      </c>
      <c r="F149" s="316" t="e">
        <f t="shared" si="17"/>
        <v>#DIV/0!</v>
      </c>
    </row>
    <row r="150" spans="1:6">
      <c r="A150" s="317">
        <v>3433</v>
      </c>
      <c r="B150" s="318" t="s">
        <v>70</v>
      </c>
      <c r="C150" s="319">
        <v>0</v>
      </c>
      <c r="D150" s="320"/>
      <c r="E150" s="319">
        <v>0</v>
      </c>
      <c r="F150" s="316" t="e">
        <f t="shared" si="17"/>
        <v>#DIV/0!</v>
      </c>
    </row>
    <row r="151" spans="1:6">
      <c r="A151" s="429" t="s">
        <v>99</v>
      </c>
      <c r="B151" s="430"/>
      <c r="C151" s="310">
        <f t="shared" ref="C151:E152" si="18">C152</f>
        <v>1000</v>
      </c>
      <c r="D151" s="310"/>
      <c r="E151" s="310">
        <f t="shared" si="18"/>
        <v>0</v>
      </c>
      <c r="F151" s="311">
        <f t="shared" si="17"/>
        <v>0</v>
      </c>
    </row>
    <row r="152" spans="1:6">
      <c r="A152" s="312">
        <v>3</v>
      </c>
      <c r="B152" s="313" t="s">
        <v>7</v>
      </c>
      <c r="C152" s="314">
        <f>C153</f>
        <v>1000</v>
      </c>
      <c r="D152" s="315"/>
      <c r="E152" s="314">
        <f t="shared" si="18"/>
        <v>0</v>
      </c>
      <c r="F152" s="316">
        <f t="shared" si="17"/>
        <v>0</v>
      </c>
    </row>
    <row r="153" spans="1:6">
      <c r="A153" s="312">
        <v>32</v>
      </c>
      <c r="B153" s="313" t="s">
        <v>8</v>
      </c>
      <c r="C153" s="314">
        <v>1000</v>
      </c>
      <c r="D153" s="315"/>
      <c r="E153" s="314">
        <v>0</v>
      </c>
      <c r="F153" s="316">
        <f t="shared" si="17"/>
        <v>0</v>
      </c>
    </row>
    <row r="154" spans="1:6">
      <c r="A154" s="435" t="s">
        <v>285</v>
      </c>
      <c r="B154" s="436"/>
      <c r="C154" s="310">
        <f>C155</f>
        <v>1085245.1400000001</v>
      </c>
      <c r="D154" s="310"/>
      <c r="E154" s="310">
        <f>E155</f>
        <v>541210.50000000012</v>
      </c>
      <c r="F154" s="311">
        <f t="shared" si="17"/>
        <v>49.869884697203069</v>
      </c>
    </row>
    <row r="155" spans="1:6">
      <c r="A155" s="312">
        <v>3</v>
      </c>
      <c r="B155" s="313" t="s">
        <v>7</v>
      </c>
      <c r="C155" s="314">
        <f>C156+C163</f>
        <v>1085245.1400000001</v>
      </c>
      <c r="D155" s="315"/>
      <c r="E155" s="314">
        <f>E156+E163</f>
        <v>541210.50000000012</v>
      </c>
      <c r="F155" s="316">
        <f t="shared" si="17"/>
        <v>49.869884697203069</v>
      </c>
    </row>
    <row r="156" spans="1:6">
      <c r="A156" s="312">
        <v>31</v>
      </c>
      <c r="B156" s="313" t="s">
        <v>17</v>
      </c>
      <c r="C156" s="314">
        <v>1031036.9</v>
      </c>
      <c r="D156" s="315"/>
      <c r="E156" s="314">
        <f t="shared" ref="E156" si="19">E157+E159+E161</f>
        <v>520617.69000000006</v>
      </c>
      <c r="F156" s="316">
        <f t="shared" si="17"/>
        <v>50.494573957537312</v>
      </c>
    </row>
    <row r="157" spans="1:6">
      <c r="A157" s="312">
        <v>311</v>
      </c>
      <c r="B157" s="313" t="s">
        <v>40</v>
      </c>
      <c r="C157" s="314">
        <v>0</v>
      </c>
      <c r="D157" s="315"/>
      <c r="E157" s="314">
        <f>E158</f>
        <v>430601.46</v>
      </c>
      <c r="F157" s="316" t="e">
        <f t="shared" si="17"/>
        <v>#DIV/0!</v>
      </c>
    </row>
    <row r="158" spans="1:6">
      <c r="A158" s="317">
        <v>3111</v>
      </c>
      <c r="B158" s="326" t="s">
        <v>110</v>
      </c>
      <c r="C158" s="319">
        <v>0</v>
      </c>
      <c r="D158" s="320"/>
      <c r="E158" s="319">
        <v>430601.46</v>
      </c>
      <c r="F158" s="316" t="e">
        <f t="shared" si="17"/>
        <v>#DIV/0!</v>
      </c>
    </row>
    <row r="159" spans="1:6">
      <c r="A159" s="312">
        <v>312</v>
      </c>
      <c r="B159" s="313" t="s">
        <v>19</v>
      </c>
      <c r="C159" s="314">
        <v>0</v>
      </c>
      <c r="D159" s="315"/>
      <c r="E159" s="314">
        <f>E160</f>
        <v>19100.63</v>
      </c>
      <c r="F159" s="316" t="e">
        <f t="shared" si="17"/>
        <v>#DIV/0!</v>
      </c>
    </row>
    <row r="160" spans="1:6">
      <c r="A160" s="317">
        <v>3121</v>
      </c>
      <c r="B160" s="326" t="s">
        <v>132</v>
      </c>
      <c r="C160" s="319">
        <v>0</v>
      </c>
      <c r="D160" s="320"/>
      <c r="E160" s="319">
        <v>19100.63</v>
      </c>
      <c r="F160" s="316" t="e">
        <f t="shared" si="17"/>
        <v>#DIV/0!</v>
      </c>
    </row>
    <row r="161" spans="1:6">
      <c r="A161" s="312">
        <v>313</v>
      </c>
      <c r="B161" s="313" t="s">
        <v>20</v>
      </c>
      <c r="C161" s="314">
        <v>0</v>
      </c>
      <c r="D161" s="315"/>
      <c r="E161" s="314">
        <f>E162</f>
        <v>70915.600000000006</v>
      </c>
      <c r="F161" s="316" t="e">
        <f t="shared" si="17"/>
        <v>#DIV/0!</v>
      </c>
    </row>
    <row r="162" spans="1:6">
      <c r="A162" s="317">
        <v>3132</v>
      </c>
      <c r="B162" s="326" t="s">
        <v>21</v>
      </c>
      <c r="C162" s="319">
        <v>0</v>
      </c>
      <c r="D162" s="320"/>
      <c r="E162" s="319">
        <v>70915.600000000006</v>
      </c>
      <c r="F162" s="316" t="e">
        <f t="shared" si="17"/>
        <v>#DIV/0!</v>
      </c>
    </row>
    <row r="163" spans="1:6">
      <c r="A163" s="312">
        <v>32</v>
      </c>
      <c r="B163" s="313" t="s">
        <v>8</v>
      </c>
      <c r="C163" s="314">
        <v>54208.24</v>
      </c>
      <c r="D163" s="315"/>
      <c r="E163" s="314">
        <f>E164+E169+E175+E181</f>
        <v>20592.810000000001</v>
      </c>
      <c r="F163" s="316">
        <f t="shared" si="17"/>
        <v>37.988339042182524</v>
      </c>
    </row>
    <row r="164" spans="1:6">
      <c r="A164" s="312">
        <v>321</v>
      </c>
      <c r="B164" s="313" t="s">
        <v>111</v>
      </c>
      <c r="C164" s="314">
        <f>SUM(C165:C166)</f>
        <v>0</v>
      </c>
      <c r="D164" s="315"/>
      <c r="E164" s="314">
        <f>SUM(E165:E168)</f>
        <v>19108.27</v>
      </c>
      <c r="F164" s="316" t="e">
        <f t="shared" si="17"/>
        <v>#DIV/0!</v>
      </c>
    </row>
    <row r="165" spans="1:6">
      <c r="A165" s="317">
        <v>3211</v>
      </c>
      <c r="B165" s="326" t="s">
        <v>112</v>
      </c>
      <c r="C165" s="319">
        <v>0</v>
      </c>
      <c r="D165" s="320"/>
      <c r="E165" s="319">
        <v>0</v>
      </c>
      <c r="F165" s="316" t="e">
        <f t="shared" si="17"/>
        <v>#DIV/0!</v>
      </c>
    </row>
    <row r="166" spans="1:6">
      <c r="A166" s="317">
        <v>3212</v>
      </c>
      <c r="B166" s="326" t="s">
        <v>192</v>
      </c>
      <c r="C166" s="319">
        <v>0</v>
      </c>
      <c r="D166" s="320"/>
      <c r="E166" s="319">
        <v>19108.27</v>
      </c>
      <c r="F166" s="316" t="e">
        <f t="shared" si="17"/>
        <v>#DIV/0!</v>
      </c>
    </row>
    <row r="167" spans="1:6">
      <c r="A167" s="317">
        <v>3213</v>
      </c>
      <c r="B167" s="326" t="s">
        <v>120</v>
      </c>
      <c r="C167" s="319">
        <v>0</v>
      </c>
      <c r="D167" s="320"/>
      <c r="E167" s="319">
        <v>0</v>
      </c>
      <c r="F167" s="316" t="e">
        <f t="shared" si="17"/>
        <v>#DIV/0!</v>
      </c>
    </row>
    <row r="168" spans="1:6">
      <c r="A168" s="317">
        <v>3214</v>
      </c>
      <c r="B168" s="326" t="s">
        <v>199</v>
      </c>
      <c r="C168" s="319">
        <v>0</v>
      </c>
      <c r="D168" s="320"/>
      <c r="E168" s="319">
        <v>0</v>
      </c>
      <c r="F168" s="316" t="e">
        <f t="shared" si="17"/>
        <v>#DIV/0!</v>
      </c>
    </row>
    <row r="169" spans="1:6">
      <c r="A169" s="312">
        <v>322</v>
      </c>
      <c r="B169" s="313" t="s">
        <v>9</v>
      </c>
      <c r="C169" s="314">
        <f>SUM(C170:C174)</f>
        <v>0</v>
      </c>
      <c r="D169" s="315"/>
      <c r="E169" s="314">
        <f>SUM(E170:E174)</f>
        <v>0</v>
      </c>
      <c r="F169" s="316" t="e">
        <f t="shared" si="17"/>
        <v>#DIV/0!</v>
      </c>
    </row>
    <row r="170" spans="1:6">
      <c r="A170" s="317">
        <v>3221</v>
      </c>
      <c r="B170" s="326" t="s">
        <v>113</v>
      </c>
      <c r="C170" s="319">
        <v>0</v>
      </c>
      <c r="D170" s="320"/>
      <c r="E170" s="319">
        <v>0</v>
      </c>
      <c r="F170" s="316" t="e">
        <f t="shared" si="17"/>
        <v>#DIV/0!</v>
      </c>
    </row>
    <row r="171" spans="1:6">
      <c r="A171" s="317">
        <v>3222</v>
      </c>
      <c r="B171" s="326" t="s">
        <v>51</v>
      </c>
      <c r="C171" s="319">
        <v>0</v>
      </c>
      <c r="D171" s="320"/>
      <c r="E171" s="319">
        <v>0</v>
      </c>
      <c r="F171" s="316" t="e">
        <f t="shared" si="17"/>
        <v>#DIV/0!</v>
      </c>
    </row>
    <row r="172" spans="1:6">
      <c r="A172" s="317">
        <v>3223</v>
      </c>
      <c r="B172" s="326" t="s">
        <v>121</v>
      </c>
      <c r="C172" s="319">
        <v>0</v>
      </c>
      <c r="D172" s="320"/>
      <c r="E172" s="319">
        <v>0</v>
      </c>
      <c r="F172" s="316" t="e">
        <f t="shared" si="17"/>
        <v>#DIV/0!</v>
      </c>
    </row>
    <row r="173" spans="1:6">
      <c r="A173" s="332">
        <v>3224</v>
      </c>
      <c r="B173" s="333" t="s">
        <v>193</v>
      </c>
      <c r="C173" s="319">
        <v>0</v>
      </c>
      <c r="D173" s="320"/>
      <c r="E173" s="319">
        <v>0</v>
      </c>
      <c r="F173" s="316" t="e">
        <f t="shared" si="17"/>
        <v>#DIV/0!</v>
      </c>
    </row>
    <row r="174" spans="1:6">
      <c r="A174" s="317">
        <v>3225</v>
      </c>
      <c r="B174" s="326" t="s">
        <v>10</v>
      </c>
      <c r="C174" s="319">
        <v>0</v>
      </c>
      <c r="D174" s="320"/>
      <c r="E174" s="319">
        <v>0</v>
      </c>
      <c r="F174" s="316" t="e">
        <f t="shared" si="17"/>
        <v>#DIV/0!</v>
      </c>
    </row>
    <row r="175" spans="1:6">
      <c r="A175" s="312">
        <v>323</v>
      </c>
      <c r="B175" s="313" t="s">
        <v>11</v>
      </c>
      <c r="C175" s="314">
        <f>C176</f>
        <v>0</v>
      </c>
      <c r="D175" s="315"/>
      <c r="E175" s="314">
        <f>E176+E177+E178+E179+E180</f>
        <v>0</v>
      </c>
      <c r="F175" s="316" t="e">
        <f t="shared" si="17"/>
        <v>#DIV/0!</v>
      </c>
    </row>
    <row r="176" spans="1:6">
      <c r="A176" s="317">
        <v>3231</v>
      </c>
      <c r="B176" s="326" t="s">
        <v>114</v>
      </c>
      <c r="C176" s="319">
        <v>0</v>
      </c>
      <c r="D176" s="320"/>
      <c r="E176" s="319">
        <v>0</v>
      </c>
      <c r="F176" s="316" t="e">
        <f t="shared" si="17"/>
        <v>#DIV/0!</v>
      </c>
    </row>
    <row r="177" spans="1:6">
      <c r="A177" s="317">
        <v>3234</v>
      </c>
      <c r="B177" s="326" t="s">
        <v>122</v>
      </c>
      <c r="C177" s="319">
        <v>0</v>
      </c>
      <c r="D177" s="320"/>
      <c r="E177" s="319">
        <v>0</v>
      </c>
      <c r="F177" s="316" t="e">
        <f t="shared" si="17"/>
        <v>#DIV/0!</v>
      </c>
    </row>
    <row r="178" spans="1:6">
      <c r="A178" s="317">
        <v>3235</v>
      </c>
      <c r="B178" s="326" t="s">
        <v>60</v>
      </c>
      <c r="C178" s="319">
        <v>0</v>
      </c>
      <c r="D178" s="320"/>
      <c r="E178" s="319">
        <v>0</v>
      </c>
      <c r="F178" s="316" t="e">
        <f t="shared" si="17"/>
        <v>#DIV/0!</v>
      </c>
    </row>
    <row r="179" spans="1:6">
      <c r="A179" s="317">
        <v>3237</v>
      </c>
      <c r="B179" s="326" t="s">
        <v>116</v>
      </c>
      <c r="C179" s="319">
        <v>0</v>
      </c>
      <c r="D179" s="320"/>
      <c r="E179" s="319">
        <v>0</v>
      </c>
      <c r="F179" s="316" t="e">
        <f t="shared" si="17"/>
        <v>#DIV/0!</v>
      </c>
    </row>
    <row r="180" spans="1:6">
      <c r="A180" s="317">
        <v>3238</v>
      </c>
      <c r="B180" s="326" t="s">
        <v>237</v>
      </c>
      <c r="C180" s="319">
        <v>0</v>
      </c>
      <c r="D180" s="320"/>
      <c r="E180" s="319">
        <v>0</v>
      </c>
      <c r="F180" s="316" t="e">
        <f t="shared" si="17"/>
        <v>#DIV/0!</v>
      </c>
    </row>
    <row r="181" spans="1:6">
      <c r="A181" s="322">
        <v>329</v>
      </c>
      <c r="B181" s="194" t="s">
        <v>12</v>
      </c>
      <c r="C181" s="314">
        <v>0</v>
      </c>
      <c r="D181" s="315"/>
      <c r="E181" s="314">
        <f>E182</f>
        <v>1484.54</v>
      </c>
      <c r="F181" s="316" t="e">
        <f t="shared" si="17"/>
        <v>#DIV/0!</v>
      </c>
    </row>
    <row r="182" spans="1:6">
      <c r="A182" s="324">
        <v>3295</v>
      </c>
      <c r="B182" s="191" t="s">
        <v>245</v>
      </c>
      <c r="C182" s="319">
        <v>0</v>
      </c>
      <c r="D182" s="320"/>
      <c r="E182" s="319">
        <v>1484.54</v>
      </c>
      <c r="F182" s="316" t="e">
        <f t="shared" si="17"/>
        <v>#DIV/0!</v>
      </c>
    </row>
    <row r="183" spans="1:6">
      <c r="A183" s="429" t="s">
        <v>286</v>
      </c>
      <c r="B183" s="430"/>
      <c r="C183" s="310">
        <f t="shared" ref="C183:E183" si="20">C184</f>
        <v>2000</v>
      </c>
      <c r="D183" s="310"/>
      <c r="E183" s="310">
        <f t="shared" si="20"/>
        <v>450</v>
      </c>
      <c r="F183" s="311">
        <f t="shared" ref="F183:F187" si="21">(E183/C183)*100</f>
        <v>22.5</v>
      </c>
    </row>
    <row r="184" spans="1:6">
      <c r="A184" s="312">
        <v>3</v>
      </c>
      <c r="B184" s="313" t="s">
        <v>7</v>
      </c>
      <c r="C184" s="314">
        <f>C185</f>
        <v>2000</v>
      </c>
      <c r="D184" s="315"/>
      <c r="E184" s="314">
        <f>E186</f>
        <v>450</v>
      </c>
      <c r="F184" s="316">
        <f t="shared" si="21"/>
        <v>22.5</v>
      </c>
    </row>
    <row r="185" spans="1:6">
      <c r="A185" s="312">
        <v>32</v>
      </c>
      <c r="B185" s="313" t="s">
        <v>8</v>
      </c>
      <c r="C185" s="314">
        <v>2000</v>
      </c>
      <c r="D185" s="315"/>
      <c r="E185" s="314">
        <f>E186</f>
        <v>450</v>
      </c>
      <c r="F185" s="316">
        <f t="shared" si="21"/>
        <v>22.5</v>
      </c>
    </row>
    <row r="186" spans="1:6">
      <c r="A186" s="312">
        <v>321</v>
      </c>
      <c r="B186" s="313" t="s">
        <v>111</v>
      </c>
      <c r="C186" s="314">
        <v>0</v>
      </c>
      <c r="D186" s="315"/>
      <c r="E186" s="314">
        <f>E187</f>
        <v>450</v>
      </c>
      <c r="F186" s="316" t="e">
        <f t="shared" si="21"/>
        <v>#DIV/0!</v>
      </c>
    </row>
    <row r="187" spans="1:6">
      <c r="A187" s="317">
        <v>3214</v>
      </c>
      <c r="B187" s="326" t="s">
        <v>199</v>
      </c>
      <c r="C187" s="325">
        <v>0</v>
      </c>
      <c r="D187" s="320"/>
      <c r="E187" s="325">
        <v>450</v>
      </c>
      <c r="F187" s="316" t="e">
        <f t="shared" si="21"/>
        <v>#DIV/0!</v>
      </c>
    </row>
    <row r="188" spans="1:6">
      <c r="A188" s="429" t="s">
        <v>147</v>
      </c>
      <c r="B188" s="430"/>
      <c r="C188" s="310">
        <f t="shared" ref="C188:E188" si="22">C189</f>
        <v>249.6</v>
      </c>
      <c r="D188" s="310"/>
      <c r="E188" s="310">
        <f t="shared" si="22"/>
        <v>0</v>
      </c>
      <c r="F188" s="311">
        <f t="shared" si="17"/>
        <v>0</v>
      </c>
    </row>
    <row r="189" spans="1:6">
      <c r="A189" s="312">
        <v>3</v>
      </c>
      <c r="B189" s="313" t="s">
        <v>7</v>
      </c>
      <c r="C189" s="314">
        <f>C190</f>
        <v>249.6</v>
      </c>
      <c r="D189" s="315"/>
      <c r="E189" s="314">
        <f>E191</f>
        <v>0</v>
      </c>
      <c r="F189" s="316">
        <f t="shared" si="17"/>
        <v>0</v>
      </c>
    </row>
    <row r="190" spans="1:6">
      <c r="A190" s="312">
        <v>32</v>
      </c>
      <c r="B190" s="313" t="s">
        <v>8</v>
      </c>
      <c r="C190" s="314">
        <v>249.6</v>
      </c>
      <c r="D190" s="315"/>
      <c r="E190" s="314">
        <f>E191</f>
        <v>0</v>
      </c>
      <c r="F190" s="316">
        <f t="shared" si="17"/>
        <v>0</v>
      </c>
    </row>
    <row r="191" spans="1:6">
      <c r="A191" s="312">
        <v>322</v>
      </c>
      <c r="B191" s="313" t="s">
        <v>9</v>
      </c>
      <c r="C191" s="314">
        <v>0</v>
      </c>
      <c r="D191" s="315"/>
      <c r="E191" s="314">
        <f>E192+E193</f>
        <v>0</v>
      </c>
      <c r="F191" s="316" t="e">
        <f t="shared" si="17"/>
        <v>#DIV/0!</v>
      </c>
    </row>
    <row r="192" spans="1:6">
      <c r="A192" s="317">
        <v>3221</v>
      </c>
      <c r="B192" s="333" t="s">
        <v>113</v>
      </c>
      <c r="C192" s="325">
        <v>0</v>
      </c>
      <c r="D192" s="320"/>
      <c r="E192" s="325">
        <v>0</v>
      </c>
      <c r="F192" s="316" t="e">
        <f t="shared" si="17"/>
        <v>#DIV/0!</v>
      </c>
    </row>
    <row r="193" spans="1:6">
      <c r="A193" s="332">
        <v>3222</v>
      </c>
      <c r="B193" s="333" t="s">
        <v>51</v>
      </c>
      <c r="C193" s="325">
        <v>0</v>
      </c>
      <c r="D193" s="320"/>
      <c r="E193" s="325">
        <v>0</v>
      </c>
      <c r="F193" s="316" t="e">
        <f t="shared" si="17"/>
        <v>#DIV/0!</v>
      </c>
    </row>
    <row r="194" spans="1:6">
      <c r="A194" s="445" t="s">
        <v>194</v>
      </c>
      <c r="B194" s="446"/>
      <c r="C194" s="308">
        <f>C195+C198+C201+C204+C209+C214+C222</f>
        <v>16166</v>
      </c>
      <c r="D194" s="308"/>
      <c r="E194" s="308">
        <f>E195+E198+E201+E204+E209+E214+E222</f>
        <v>12891.55</v>
      </c>
      <c r="F194" s="309">
        <f t="shared" si="17"/>
        <v>79.744834838550034</v>
      </c>
    </row>
    <row r="195" spans="1:6">
      <c r="A195" s="435" t="s">
        <v>278</v>
      </c>
      <c r="B195" s="436"/>
      <c r="C195" s="310">
        <f t="shared" ref="C195:E196" si="23">C196</f>
        <v>500</v>
      </c>
      <c r="D195" s="310"/>
      <c r="E195" s="310">
        <f t="shared" si="23"/>
        <v>0</v>
      </c>
      <c r="F195" s="311">
        <f t="shared" si="17"/>
        <v>0</v>
      </c>
    </row>
    <row r="196" spans="1:6">
      <c r="A196" s="312">
        <v>3</v>
      </c>
      <c r="B196" s="313" t="s">
        <v>7</v>
      </c>
      <c r="C196" s="314">
        <v>500</v>
      </c>
      <c r="D196" s="315"/>
      <c r="E196" s="314">
        <f t="shared" si="23"/>
        <v>0</v>
      </c>
      <c r="F196" s="316">
        <f t="shared" si="17"/>
        <v>0</v>
      </c>
    </row>
    <row r="197" spans="1:6">
      <c r="A197" s="312">
        <v>32</v>
      </c>
      <c r="B197" s="313" t="s">
        <v>8</v>
      </c>
      <c r="C197" s="314">
        <v>500</v>
      </c>
      <c r="D197" s="315"/>
      <c r="E197" s="314">
        <v>0</v>
      </c>
      <c r="F197" s="316">
        <f t="shared" si="17"/>
        <v>0</v>
      </c>
    </row>
    <row r="198" spans="1:6">
      <c r="A198" s="429" t="s">
        <v>119</v>
      </c>
      <c r="B198" s="430"/>
      <c r="C198" s="310">
        <f>C199</f>
        <v>599.99</v>
      </c>
      <c r="D198" s="310"/>
      <c r="E198" s="310">
        <f>E199</f>
        <v>0</v>
      </c>
      <c r="F198" s="311">
        <f t="shared" si="17"/>
        <v>0</v>
      </c>
    </row>
    <row r="199" spans="1:6">
      <c r="A199" s="312">
        <v>4</v>
      </c>
      <c r="B199" s="313" t="s">
        <v>126</v>
      </c>
      <c r="C199" s="314">
        <f t="shared" ref="C199:E199" si="24">C200</f>
        <v>599.99</v>
      </c>
      <c r="D199" s="315"/>
      <c r="E199" s="314">
        <f t="shared" si="24"/>
        <v>0</v>
      </c>
      <c r="F199" s="316">
        <f t="shared" si="17"/>
        <v>0</v>
      </c>
    </row>
    <row r="200" spans="1:6">
      <c r="A200" s="312">
        <v>42</v>
      </c>
      <c r="B200" s="313" t="s">
        <v>15</v>
      </c>
      <c r="C200" s="314">
        <v>599.99</v>
      </c>
      <c r="D200" s="315"/>
      <c r="E200" s="314">
        <v>0</v>
      </c>
      <c r="F200" s="316">
        <f t="shared" si="17"/>
        <v>0</v>
      </c>
    </row>
    <row r="201" spans="1:6">
      <c r="A201" s="429" t="s">
        <v>125</v>
      </c>
      <c r="B201" s="430"/>
      <c r="C201" s="310">
        <f t="shared" ref="C201:E202" si="25">C202</f>
        <v>66.010000000000005</v>
      </c>
      <c r="D201" s="310"/>
      <c r="E201" s="310">
        <f t="shared" si="25"/>
        <v>0</v>
      </c>
      <c r="F201" s="311">
        <f t="shared" si="17"/>
        <v>0</v>
      </c>
    </row>
    <row r="202" spans="1:6">
      <c r="A202" s="312">
        <v>3</v>
      </c>
      <c r="B202" s="313" t="s">
        <v>7</v>
      </c>
      <c r="C202" s="314">
        <f>C203</f>
        <v>66.010000000000005</v>
      </c>
      <c r="D202" s="315"/>
      <c r="E202" s="314">
        <f t="shared" si="25"/>
        <v>0</v>
      </c>
      <c r="F202" s="316">
        <f t="shared" si="17"/>
        <v>0</v>
      </c>
    </row>
    <row r="203" spans="1:6">
      <c r="A203" s="312">
        <v>32</v>
      </c>
      <c r="B203" s="313" t="s">
        <v>8</v>
      </c>
      <c r="C203" s="314">
        <v>66.010000000000005</v>
      </c>
      <c r="D203" s="315"/>
      <c r="E203" s="314">
        <v>0</v>
      </c>
      <c r="F203" s="316">
        <f t="shared" si="17"/>
        <v>0</v>
      </c>
    </row>
    <row r="204" spans="1:6">
      <c r="A204" s="435" t="s">
        <v>285</v>
      </c>
      <c r="B204" s="436"/>
      <c r="C204" s="310">
        <f>C205+C210</f>
        <v>0</v>
      </c>
      <c r="D204" s="310"/>
      <c r="E204" s="310">
        <f>E205</f>
        <v>943.54</v>
      </c>
      <c r="F204" s="311" t="e">
        <f t="shared" si="17"/>
        <v>#DIV/0!</v>
      </c>
    </row>
    <row r="205" spans="1:6">
      <c r="A205" s="312">
        <v>4</v>
      </c>
      <c r="B205" s="313" t="s">
        <v>126</v>
      </c>
      <c r="C205" s="314">
        <f t="shared" ref="C205:E205" si="26">C206</f>
        <v>0</v>
      </c>
      <c r="D205" s="315"/>
      <c r="E205" s="314">
        <f t="shared" si="26"/>
        <v>943.54</v>
      </c>
      <c r="F205" s="316" t="e">
        <f t="shared" si="17"/>
        <v>#DIV/0!</v>
      </c>
    </row>
    <row r="206" spans="1:6">
      <c r="A206" s="312">
        <v>42</v>
      </c>
      <c r="B206" s="313" t="s">
        <v>15</v>
      </c>
      <c r="C206" s="314">
        <v>0</v>
      </c>
      <c r="D206" s="315"/>
      <c r="E206" s="314">
        <f>E207</f>
        <v>943.54</v>
      </c>
      <c r="F206" s="316" t="e">
        <f t="shared" si="17"/>
        <v>#DIV/0!</v>
      </c>
    </row>
    <row r="207" spans="1:6">
      <c r="A207" s="312">
        <v>422</v>
      </c>
      <c r="B207" s="313" t="s">
        <v>16</v>
      </c>
      <c r="C207" s="314">
        <v>0</v>
      </c>
      <c r="D207" s="315"/>
      <c r="E207" s="314">
        <f>E208</f>
        <v>943.54</v>
      </c>
      <c r="F207" s="316" t="e">
        <f t="shared" si="17"/>
        <v>#DIV/0!</v>
      </c>
    </row>
    <row r="208" spans="1:6">
      <c r="A208" s="324">
        <v>4221</v>
      </c>
      <c r="B208" s="191" t="s">
        <v>195</v>
      </c>
      <c r="C208" s="325">
        <v>0</v>
      </c>
      <c r="D208" s="320"/>
      <c r="E208" s="325">
        <v>943.54</v>
      </c>
      <c r="F208" s="316" t="e">
        <f t="shared" si="17"/>
        <v>#DIV/0!</v>
      </c>
    </row>
    <row r="209" spans="1:6">
      <c r="A209" s="435" t="s">
        <v>287</v>
      </c>
      <c r="B209" s="436"/>
      <c r="C209" s="310">
        <f>C210</f>
        <v>0</v>
      </c>
      <c r="D209" s="310"/>
      <c r="E209" s="310">
        <f>E210</f>
        <v>1133.01</v>
      </c>
      <c r="F209" s="311" t="e">
        <f t="shared" ref="F209" si="27">(E209/C209)*100</f>
        <v>#DIV/0!</v>
      </c>
    </row>
    <row r="210" spans="1:6">
      <c r="A210" s="312">
        <v>4</v>
      </c>
      <c r="B210" s="313" t="s">
        <v>126</v>
      </c>
      <c r="C210" s="314">
        <f t="shared" ref="C210:E210" si="28">C211</f>
        <v>0</v>
      </c>
      <c r="D210" s="315"/>
      <c r="E210" s="314">
        <f t="shared" si="28"/>
        <v>1133.01</v>
      </c>
      <c r="F210" s="316" t="e">
        <f t="shared" ref="F210:F232" si="29">(E210/C210)*100</f>
        <v>#DIV/0!</v>
      </c>
    </row>
    <row r="211" spans="1:6">
      <c r="A211" s="312">
        <v>42</v>
      </c>
      <c r="B211" s="313" t="s">
        <v>15</v>
      </c>
      <c r="C211" s="314">
        <v>0</v>
      </c>
      <c r="D211" s="315"/>
      <c r="E211" s="314">
        <f>E212</f>
        <v>1133.01</v>
      </c>
      <c r="F211" s="316" t="e">
        <f t="shared" si="29"/>
        <v>#DIV/0!</v>
      </c>
    </row>
    <row r="212" spans="1:6">
      <c r="A212" s="312">
        <v>422</v>
      </c>
      <c r="B212" s="313" t="s">
        <v>16</v>
      </c>
      <c r="C212" s="314">
        <v>0</v>
      </c>
      <c r="D212" s="315"/>
      <c r="E212" s="314">
        <f>E213</f>
        <v>1133.01</v>
      </c>
      <c r="F212" s="316" t="e">
        <f t="shared" si="29"/>
        <v>#DIV/0!</v>
      </c>
    </row>
    <row r="213" spans="1:6">
      <c r="A213" s="324">
        <v>4221</v>
      </c>
      <c r="B213" s="191" t="s">
        <v>195</v>
      </c>
      <c r="C213" s="325">
        <v>0</v>
      </c>
      <c r="D213" s="320"/>
      <c r="E213" s="325">
        <v>1133.01</v>
      </c>
      <c r="F213" s="316" t="e">
        <f t="shared" si="29"/>
        <v>#DIV/0!</v>
      </c>
    </row>
    <row r="214" spans="1:6">
      <c r="A214" s="429" t="s">
        <v>286</v>
      </c>
      <c r="B214" s="430"/>
      <c r="C214" s="310">
        <f t="shared" ref="C214" si="30">C215</f>
        <v>13000</v>
      </c>
      <c r="D214" s="310"/>
      <c r="E214" s="310">
        <f>E215+E219</f>
        <v>10815</v>
      </c>
      <c r="F214" s="311">
        <f t="shared" si="29"/>
        <v>83.192307692307693</v>
      </c>
    </row>
    <row r="215" spans="1:6">
      <c r="A215" s="312">
        <v>3</v>
      </c>
      <c r="B215" s="313" t="s">
        <v>7</v>
      </c>
      <c r="C215" s="314">
        <f>C216+C219</f>
        <v>13000</v>
      </c>
      <c r="D215" s="315"/>
      <c r="E215" s="314">
        <f>E217</f>
        <v>2625</v>
      </c>
      <c r="F215" s="316">
        <f t="shared" si="29"/>
        <v>20.192307692307693</v>
      </c>
    </row>
    <row r="216" spans="1:6">
      <c r="A216" s="312">
        <v>32</v>
      </c>
      <c r="B216" s="313" t="s">
        <v>8</v>
      </c>
      <c r="C216" s="314">
        <v>3000</v>
      </c>
      <c r="D216" s="315"/>
      <c r="E216" s="314">
        <f>E217</f>
        <v>2625</v>
      </c>
      <c r="F216" s="316">
        <f t="shared" si="29"/>
        <v>87.5</v>
      </c>
    </row>
    <row r="217" spans="1:6">
      <c r="A217" s="312">
        <v>323</v>
      </c>
      <c r="B217" s="313" t="s">
        <v>11</v>
      </c>
      <c r="C217" s="314">
        <v>0</v>
      </c>
      <c r="D217" s="315"/>
      <c r="E217" s="314">
        <f>E218</f>
        <v>2625</v>
      </c>
      <c r="F217" s="316" t="e">
        <f t="shared" si="29"/>
        <v>#DIV/0!</v>
      </c>
    </row>
    <row r="218" spans="1:6">
      <c r="A218" s="317">
        <v>3237</v>
      </c>
      <c r="B218" s="326" t="s">
        <v>116</v>
      </c>
      <c r="C218" s="319">
        <v>0</v>
      </c>
      <c r="D218" s="315"/>
      <c r="E218" s="319">
        <v>2625</v>
      </c>
      <c r="F218" s="316" t="e">
        <f t="shared" si="29"/>
        <v>#DIV/0!</v>
      </c>
    </row>
    <row r="219" spans="1:6">
      <c r="A219" s="312">
        <v>42</v>
      </c>
      <c r="B219" s="313" t="s">
        <v>15</v>
      </c>
      <c r="C219" s="314">
        <v>10000</v>
      </c>
      <c r="D219" s="315"/>
      <c r="E219" s="314">
        <f>E220</f>
        <v>8190</v>
      </c>
      <c r="F219" s="316">
        <f t="shared" si="29"/>
        <v>81.899999999999991</v>
      </c>
    </row>
    <row r="220" spans="1:6">
      <c r="A220" s="312">
        <v>422</v>
      </c>
      <c r="B220" s="313" t="s">
        <v>16</v>
      </c>
      <c r="C220" s="314">
        <v>0</v>
      </c>
      <c r="D220" s="315"/>
      <c r="E220" s="314">
        <f>E221</f>
        <v>8190</v>
      </c>
      <c r="F220" s="316" t="e">
        <f t="shared" si="29"/>
        <v>#DIV/0!</v>
      </c>
    </row>
    <row r="221" spans="1:6">
      <c r="A221" s="324">
        <v>4221</v>
      </c>
      <c r="B221" s="191" t="s">
        <v>195</v>
      </c>
      <c r="C221" s="325">
        <v>0</v>
      </c>
      <c r="D221" s="320"/>
      <c r="E221" s="325">
        <v>8190</v>
      </c>
      <c r="F221" s="316" t="e">
        <f t="shared" si="29"/>
        <v>#DIV/0!</v>
      </c>
    </row>
    <row r="222" spans="1:6">
      <c r="A222" s="429" t="s">
        <v>146</v>
      </c>
      <c r="B222" s="430"/>
      <c r="C222" s="310">
        <f>C223+C225</f>
        <v>2000</v>
      </c>
      <c r="D222" s="310"/>
      <c r="E222" s="310">
        <f>E223+E225</f>
        <v>0</v>
      </c>
      <c r="F222" s="311">
        <f t="shared" si="29"/>
        <v>0</v>
      </c>
    </row>
    <row r="223" spans="1:6">
      <c r="A223" s="312">
        <v>3</v>
      </c>
      <c r="B223" s="313" t="s">
        <v>7</v>
      </c>
      <c r="C223" s="314">
        <f t="shared" ref="C223:E223" si="31">C224</f>
        <v>1000</v>
      </c>
      <c r="D223" s="315"/>
      <c r="E223" s="314">
        <f t="shared" si="31"/>
        <v>0</v>
      </c>
      <c r="F223" s="316">
        <f t="shared" si="29"/>
        <v>0</v>
      </c>
    </row>
    <row r="224" spans="1:6">
      <c r="A224" s="312">
        <v>32</v>
      </c>
      <c r="B224" s="313" t="s">
        <v>8</v>
      </c>
      <c r="C224" s="314">
        <v>1000</v>
      </c>
      <c r="D224" s="315"/>
      <c r="E224" s="314">
        <v>0</v>
      </c>
      <c r="F224" s="316">
        <f t="shared" si="29"/>
        <v>0</v>
      </c>
    </row>
    <row r="225" spans="1:6">
      <c r="A225" s="312">
        <v>4</v>
      </c>
      <c r="B225" s="313" t="s">
        <v>126</v>
      </c>
      <c r="C225" s="314">
        <f t="shared" ref="C225:E225" si="32">C226</f>
        <v>1000</v>
      </c>
      <c r="D225" s="315"/>
      <c r="E225" s="314">
        <f t="shared" si="32"/>
        <v>0</v>
      </c>
      <c r="F225" s="316">
        <f t="shared" si="29"/>
        <v>0</v>
      </c>
    </row>
    <row r="226" spans="1:6">
      <c r="A226" s="312">
        <v>42</v>
      </c>
      <c r="B226" s="313" t="s">
        <v>15</v>
      </c>
      <c r="C226" s="314">
        <v>1000</v>
      </c>
      <c r="D226" s="315"/>
      <c r="E226" s="314">
        <v>0</v>
      </c>
      <c r="F226" s="316">
        <f t="shared" si="29"/>
        <v>0</v>
      </c>
    </row>
    <row r="227" spans="1:6">
      <c r="A227" s="449" t="s">
        <v>184</v>
      </c>
      <c r="B227" s="450"/>
      <c r="C227" s="308">
        <f>C228</f>
        <v>32026.83</v>
      </c>
      <c r="D227" s="308"/>
      <c r="E227" s="308">
        <f>E228</f>
        <v>12402.84</v>
      </c>
      <c r="F227" s="309">
        <f t="shared" si="29"/>
        <v>38.726405329531524</v>
      </c>
    </row>
    <row r="228" spans="1:6">
      <c r="A228" s="429" t="s">
        <v>119</v>
      </c>
      <c r="B228" s="430"/>
      <c r="C228" s="310">
        <f t="shared" ref="C228:C229" si="33">C229</f>
        <v>32026.83</v>
      </c>
      <c r="D228" s="310"/>
      <c r="E228" s="310">
        <f>E229</f>
        <v>12402.84</v>
      </c>
      <c r="F228" s="311">
        <f t="shared" si="29"/>
        <v>38.726405329531524</v>
      </c>
    </row>
    <row r="229" spans="1:6">
      <c r="A229" s="312">
        <v>3</v>
      </c>
      <c r="B229" s="313" t="s">
        <v>7</v>
      </c>
      <c r="C229" s="314">
        <f t="shared" si="33"/>
        <v>32026.83</v>
      </c>
      <c r="D229" s="315"/>
      <c r="E229" s="314">
        <f>E230</f>
        <v>12402.84</v>
      </c>
      <c r="F229" s="316">
        <f t="shared" si="29"/>
        <v>38.726405329531524</v>
      </c>
    </row>
    <row r="230" spans="1:6">
      <c r="A230" s="312">
        <v>32</v>
      </c>
      <c r="B230" s="313" t="s">
        <v>8</v>
      </c>
      <c r="C230" s="314">
        <v>32026.83</v>
      </c>
      <c r="D230" s="315"/>
      <c r="E230" s="314">
        <f>E231</f>
        <v>12402.84</v>
      </c>
      <c r="F230" s="316">
        <f t="shared" si="29"/>
        <v>38.726405329531524</v>
      </c>
    </row>
    <row r="231" spans="1:6">
      <c r="A231" s="312">
        <v>323</v>
      </c>
      <c r="B231" s="313" t="s">
        <v>11</v>
      </c>
      <c r="C231" s="314">
        <f>C232</f>
        <v>0</v>
      </c>
      <c r="D231" s="315"/>
      <c r="E231" s="314">
        <f>E232</f>
        <v>12402.84</v>
      </c>
      <c r="F231" s="316" t="e">
        <f t="shared" si="29"/>
        <v>#DIV/0!</v>
      </c>
    </row>
    <row r="232" spans="1:6" ht="15.75" thickBot="1">
      <c r="A232" s="334">
        <v>3231</v>
      </c>
      <c r="B232" s="335" t="s">
        <v>189</v>
      </c>
      <c r="C232" s="336">
        <v>0</v>
      </c>
      <c r="D232" s="337"/>
      <c r="E232" s="336">
        <v>12402.84</v>
      </c>
      <c r="F232" s="338" t="e">
        <f t="shared" si="29"/>
        <v>#DIV/0!</v>
      </c>
    </row>
    <row r="235" spans="1:6">
      <c r="C235" s="200" t="s">
        <v>241</v>
      </c>
      <c r="D235" s="200"/>
    </row>
    <row r="236" spans="1:6">
      <c r="C236" s="200"/>
      <c r="D236" s="200"/>
    </row>
    <row r="237" spans="1:6">
      <c r="C237" s="200" t="s">
        <v>108</v>
      </c>
      <c r="D237" s="200"/>
    </row>
    <row r="238" spans="1:6">
      <c r="C238" s="200" t="s">
        <v>240</v>
      </c>
      <c r="D238" s="200"/>
    </row>
  </sheetData>
  <mergeCells count="41">
    <mergeCell ref="A204:B204"/>
    <mergeCell ref="A222:B222"/>
    <mergeCell ref="A227:B227"/>
    <mergeCell ref="A228:B228"/>
    <mergeCell ref="A47:B47"/>
    <mergeCell ref="A209:B209"/>
    <mergeCell ref="A214:B214"/>
    <mergeCell ref="A188:B188"/>
    <mergeCell ref="A194:B194"/>
    <mergeCell ref="A195:B195"/>
    <mergeCell ref="A198:B198"/>
    <mergeCell ref="A201:B201"/>
    <mergeCell ref="A106:B106"/>
    <mergeCell ref="A107:B107"/>
    <mergeCell ref="A114:B114"/>
    <mergeCell ref="A117:B117"/>
    <mergeCell ref="A1:B1"/>
    <mergeCell ref="A5:G5"/>
    <mergeCell ref="A6:B6"/>
    <mergeCell ref="A8:B8"/>
    <mergeCell ref="A39:B39"/>
    <mergeCell ref="A11:B11"/>
    <mergeCell ref="A16:B16"/>
    <mergeCell ref="A24:B24"/>
    <mergeCell ref="A25:B25"/>
    <mergeCell ref="A38:B38"/>
    <mergeCell ref="A183:B183"/>
    <mergeCell ref="A9:B9"/>
    <mergeCell ref="A10:B10"/>
    <mergeCell ref="A17:B17"/>
    <mergeCell ref="A151:B151"/>
    <mergeCell ref="A57:B57"/>
    <mergeCell ref="A42:B42"/>
    <mergeCell ref="A52:B52"/>
    <mergeCell ref="A53:B53"/>
    <mergeCell ref="A56:B56"/>
    <mergeCell ref="A154:B154"/>
    <mergeCell ref="A69:B69"/>
    <mergeCell ref="A81:B81"/>
    <mergeCell ref="A93:B93"/>
    <mergeCell ref="A105:B10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Prihodi i rashodi po ekonomskoj</vt:lpstr>
      <vt:lpstr>Prihodi i rashodi prema izvoru</vt:lpstr>
      <vt:lpstr>Rashodi prema funkcijskoj klasi</vt:lpstr>
      <vt:lpstr>Račun financiranja</vt:lpstr>
      <vt:lpstr>Prihodi po izvorima</vt:lpstr>
      <vt:lpstr>Rashodi po izvorima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Mrs. Tajnica </cp:lastModifiedBy>
  <cp:lastPrinted>2025-03-24T08:06:06Z</cp:lastPrinted>
  <dcterms:created xsi:type="dcterms:W3CDTF">2022-02-23T11:39:51Z</dcterms:created>
  <dcterms:modified xsi:type="dcterms:W3CDTF">2026-07-30T09:40:08Z</dcterms:modified>
</cp:coreProperties>
</file>